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5" yWindow="4425" windowWidth="15330" windowHeight="4485"/>
  </bookViews>
  <sheets>
    <sheet name="PageGarde" sheetId="9" r:id="rId1"/>
    <sheet name="Parametres" sheetId="4" r:id="rId2"/>
    <sheet name="Ann4" sheetId="1" r:id="rId3"/>
    <sheet name="Ann8" sheetId="2" r:id="rId4"/>
    <sheet name="Ann6" sheetId="6" r:id="rId5"/>
    <sheet name="Ann5" sheetId="5" r:id="rId6"/>
    <sheet name="Ann7" sheetId="7" r:id="rId7"/>
    <sheet name="Ann2" sheetId="10" r:id="rId8"/>
    <sheet name="Ann10" sheetId="8" r:id="rId9"/>
    <sheet name="INVT DE RENOUVELLT" sheetId="11" r:id="rId10"/>
  </sheets>
  <definedNames>
    <definedName name="etab">Parametres!$C$23</definedName>
    <definedName name="exercice">Parametres!$C$24</definedName>
    <definedName name="_xlnm.Print_Titles" localSheetId="7">'Ann2'!$1:$3</definedName>
    <definedName name="wrn.Budget." localSheetId="8" hidden="1">{#N/A,#N/A,TRUE,"BCB1";#N/A,#N/A,TRUE,"BCB2";#N/A,#N/A,TRUE,"RECAP";#N/A,#N/A,TRUE,"BCP1-BCP2";#N/A,#N/A,TRUE,"Charges"}</definedName>
    <definedName name="wrn.Budget." localSheetId="7" hidden="1">{#N/A,#N/A,TRUE,"BCB1";#N/A,#N/A,TRUE,"BCB2";#N/A,#N/A,TRUE,"RECAP";#N/A,#N/A,TRUE,"BCP1-BCP2";#N/A,#N/A,TRUE,"Charges"}</definedName>
    <definedName name="wrn.Budget." localSheetId="2" hidden="1">{#N/A,#N/A,TRUE,"BCB1";#N/A,#N/A,TRUE,"BCB2";#N/A,#N/A,TRUE,"RECAP";#N/A,#N/A,TRUE,"BCP1-BCP2";#N/A,#N/A,TRUE,"Charges"}</definedName>
    <definedName name="wrn.Budget." localSheetId="5" hidden="1">{#N/A,#N/A,TRUE,"BCB1";#N/A,#N/A,TRUE,"BCB2";#N/A,#N/A,TRUE,"RECAP";#N/A,#N/A,TRUE,"BCP1-BCP2";#N/A,#N/A,TRUE,"Charges"}</definedName>
    <definedName name="wrn.Budget." localSheetId="4" hidden="1">{#N/A,#N/A,TRUE,"BCB1";#N/A,#N/A,TRUE,"BCB2";#N/A,#N/A,TRUE,"RECAP";#N/A,#N/A,TRUE,"BCP1-BCP2";#N/A,#N/A,TRUE,"Charges"}</definedName>
    <definedName name="wrn.Budget." localSheetId="6" hidden="1">{#N/A,#N/A,TRUE,"BCB1";#N/A,#N/A,TRUE,"BCB2";#N/A,#N/A,TRUE,"RECAP";#N/A,#N/A,TRUE,"BCP1-BCP2";#N/A,#N/A,TRUE,"Charges"}</definedName>
    <definedName name="wrn.Budget." localSheetId="3" hidden="1">{#N/A,#N/A,TRUE,"BCB1";#N/A,#N/A,TRUE,"BCB2";#N/A,#N/A,TRUE,"RECAP";#N/A,#N/A,TRUE,"BCP1-BCP2";#N/A,#N/A,TRUE,"Charges"}</definedName>
    <definedName name="wrn.Budget." localSheetId="9" hidden="1">{#N/A,#N/A,TRUE,"BCB1";#N/A,#N/A,TRUE,"BCB2";#N/A,#N/A,TRUE,"RECAP";#N/A,#N/A,TRUE,"BCP1-BCP2";#N/A,#N/A,TRUE,"Charges"}</definedName>
    <definedName name="wrn.Budget." localSheetId="1" hidden="1">{#N/A,#N/A,TRUE,"BCB1";#N/A,#N/A,TRUE,"BCB2";#N/A,#N/A,TRUE,"RECAP";#N/A,#N/A,TRUE,"BCP1-BCP2";#N/A,#N/A,TRUE,"Charges"}</definedName>
    <definedName name="wrn.Budget." hidden="1">{#N/A,#N/A,TRUE,"BCB1";#N/A,#N/A,TRUE,"BCB2";#N/A,#N/A,TRUE,"RECAP";#N/A,#N/A,TRUE,"BCP1-BCP2";#N/A,#N/A,TRUE,"Charges"}</definedName>
    <definedName name="Z_388AB521_2C83_4D8E_8EFA_8ADEA26FEFA3_.wvu.PrintArea" localSheetId="8" hidden="1">'Ann10'!$A$1:$H$31</definedName>
    <definedName name="Z_388AB521_2C83_4D8E_8EFA_8ADEA26FEFA3_.wvu.PrintArea" localSheetId="5" hidden="1">'Ann5'!$A$1:$L$82</definedName>
    <definedName name="Z_388AB521_2C83_4D8E_8EFA_8ADEA26FEFA3_.wvu.PrintArea" localSheetId="4" hidden="1">'Ann6'!$A$1:$I$30</definedName>
    <definedName name="Z_388AB521_2C83_4D8E_8EFA_8ADEA26FEFA3_.wvu.PrintArea" localSheetId="6" hidden="1">'Ann7'!$A$1:$I$31</definedName>
    <definedName name="Z_388AB521_2C83_4D8E_8EFA_8ADEA26FEFA3_.wvu.PrintArea" localSheetId="9" hidden="1">'INVT DE RENOUVELLT'!$B$1:$J$6</definedName>
    <definedName name="Z_67D72751_2FB1_11D8_8085_00301BAFC5DC_.wvu.Cols" localSheetId="3" hidden="1">'Ann8'!$J:$K</definedName>
    <definedName name="Z_67D72751_2FB1_11D8_8085_00301BAFC5DC_.wvu.PrintArea" localSheetId="7" hidden="1">'Ann2'!$A$1:$G$67</definedName>
    <definedName name="Z_67D72751_2FB1_11D8_8085_00301BAFC5DC_.wvu.PrintArea" localSheetId="2" hidden="1">'Ann4'!$A$1:$E$97</definedName>
    <definedName name="Z_67D72751_2FB1_11D8_8085_00301BAFC5DC_.wvu.PrintArea" localSheetId="3" hidden="1">'Ann8'!$A$1:$I$54</definedName>
    <definedName name="Z_67D72751_2FB1_11D8_8085_00301BAFC5DC_.wvu.PrintTitles" localSheetId="7" hidden="1">'Ann2'!$1:$3</definedName>
    <definedName name="Z_67D72751_2FB1_11D8_8085_00301BAFC5DC_.wvu.Rows" localSheetId="7" hidden="1">'Ann2'!$41:$41,'Ann2'!#REF!</definedName>
    <definedName name="Z_D382A453_CC39_47AC_B06F_11463DC8C553_.wvu.Cols" localSheetId="3" hidden="1">'Ann8'!$J:$K</definedName>
    <definedName name="Z_D382A453_CC39_47AC_B06F_11463DC8C553_.wvu.PrintArea" localSheetId="7" hidden="1">'Ann2'!$A$1:$G$67</definedName>
    <definedName name="Z_D382A453_CC39_47AC_B06F_11463DC8C553_.wvu.PrintArea" localSheetId="2" hidden="1">'Ann4'!$A$1:$E$97</definedName>
    <definedName name="Z_D382A453_CC39_47AC_B06F_11463DC8C553_.wvu.PrintArea" localSheetId="3" hidden="1">'Ann8'!$A$1:$I$54</definedName>
    <definedName name="Z_D382A453_CC39_47AC_B06F_11463DC8C553_.wvu.PrintTitles" localSheetId="7" hidden="1">'Ann2'!$1:$3</definedName>
    <definedName name="Z_D382A453_CC39_47AC_B06F_11463DC8C553_.wvu.Rows" localSheetId="7" hidden="1">'Ann2'!$41:$41,'Ann2'!#REF!</definedName>
    <definedName name="Z_F0708422_5DA6_11D9_BC19_00301BAD1E06_.wvu.Cols" localSheetId="3" hidden="1">'Ann8'!$J:$K</definedName>
    <definedName name="Z_F0708422_5DA6_11D9_BC19_00301BAD1E06_.wvu.PrintArea" localSheetId="7" hidden="1">'Ann2'!$A$1:$G$67</definedName>
    <definedName name="Z_F0708422_5DA6_11D9_BC19_00301BAD1E06_.wvu.PrintArea" localSheetId="2" hidden="1">'Ann4'!$A$1:$E$97</definedName>
    <definedName name="Z_F0708422_5DA6_11D9_BC19_00301BAD1E06_.wvu.PrintArea" localSheetId="3" hidden="1">'Ann8'!$A$1:$I$54</definedName>
    <definedName name="Z_F0708422_5DA6_11D9_BC19_00301BAD1E06_.wvu.PrintTitles" localSheetId="7" hidden="1">'Ann2'!$1:$3</definedName>
    <definedName name="Z_F0708422_5DA6_11D9_BC19_00301BAD1E06_.wvu.Rows" localSheetId="7" hidden="1">'Ann2'!$41:$41,'Ann2'!#REF!</definedName>
    <definedName name="_xlnm.Print_Area" localSheetId="8">'Ann10'!$A$1:$AC$35</definedName>
    <definedName name="_xlnm.Print_Area" localSheetId="7">'Ann2'!$A$1:$AB$43</definedName>
    <definedName name="_xlnm.Print_Area" localSheetId="2">'Ann4'!$A$1:$I$53</definedName>
    <definedName name="_xlnm.Print_Area" localSheetId="5">'Ann5'!$A$1:$L$41</definedName>
    <definedName name="_xlnm.Print_Area" localSheetId="4">'Ann6'!$A$1:$I$29</definedName>
    <definedName name="_xlnm.Print_Area" localSheetId="6">'Ann7'!$A$1:$I$30</definedName>
    <definedName name="_xlnm.Print_Area" localSheetId="3">'Ann8'!$A$1:$I$68</definedName>
    <definedName name="_xlnm.Print_Area" localSheetId="9">'INVT DE RENOUVELLT'!$E$2:$AE$55</definedName>
    <definedName name="_xlnm.Print_Area" localSheetId="1">Parametres!$A$1:$I$37</definedName>
  </definedNames>
  <calcPr calcId="145621"/>
</workbook>
</file>

<file path=xl/calcChain.xml><?xml version="1.0" encoding="utf-8"?>
<calcChain xmlns="http://schemas.openxmlformats.org/spreadsheetml/2006/main">
  <c r="A5" i="11" l="1"/>
  <c r="C3" i="8"/>
  <c r="D3" i="8" s="1"/>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F56" i="11"/>
  <c r="G56" i="11"/>
  <c r="H56" i="11"/>
  <c r="I56" i="11"/>
  <c r="J56" i="11"/>
  <c r="K56" i="11"/>
  <c r="L56" i="11"/>
  <c r="M56" i="11"/>
  <c r="N56" i="11"/>
  <c r="O56" i="11"/>
  <c r="P56" i="11"/>
  <c r="Q56" i="11"/>
  <c r="R56" i="11"/>
  <c r="S56" i="11"/>
  <c r="T56" i="11"/>
  <c r="U56" i="11"/>
  <c r="V56" i="11"/>
  <c r="W56" i="11"/>
  <c r="X56" i="11"/>
  <c r="Y56" i="11"/>
  <c r="Z56" i="11"/>
  <c r="AA56" i="11"/>
  <c r="AB56" i="11"/>
  <c r="AC56" i="11"/>
  <c r="AD56" i="11"/>
  <c r="AE56" i="11"/>
  <c r="E56" i="11"/>
  <c r="A9" i="11"/>
  <c r="A13" i="11" s="1"/>
  <c r="A17" i="11" s="1"/>
  <c r="A21" i="11" s="1"/>
  <c r="A25" i="11" s="1"/>
  <c r="C39" i="10"/>
  <c r="AC36" i="10"/>
  <c r="C55" i="11"/>
  <c r="C51" i="11"/>
  <c r="C47" i="11"/>
  <c r="C43" i="11"/>
  <c r="C39" i="11"/>
  <c r="C35" i="11"/>
  <c r="C31" i="11"/>
  <c r="C27" i="11"/>
  <c r="R39" i="10"/>
  <c r="B39" i="10"/>
  <c r="B41" i="10" s="1"/>
  <c r="B43" i="10" s="1"/>
  <c r="C42" i="10" s="1"/>
  <c r="AC21" i="10"/>
  <c r="C15" i="11"/>
  <c r="G3" i="11"/>
  <c r="H3" i="11" s="1"/>
  <c r="I3" i="11" s="1"/>
  <c r="J3" i="11" s="1"/>
  <c r="K3" i="11" s="1"/>
  <c r="L3" i="11" s="1"/>
  <c r="M3" i="11" s="1"/>
  <c r="N3" i="11" s="1"/>
  <c r="O3" i="11" s="1"/>
  <c r="P3" i="11" s="1"/>
  <c r="Q3" i="11" s="1"/>
  <c r="R3" i="11" s="1"/>
  <c r="S3" i="11" s="1"/>
  <c r="T3" i="11" s="1"/>
  <c r="U3" i="11" s="1"/>
  <c r="V3" i="11" s="1"/>
  <c r="W3" i="11" s="1"/>
  <c r="X3" i="11" s="1"/>
  <c r="Y3" i="11" s="1"/>
  <c r="Z3" i="11" s="1"/>
  <c r="AA3" i="11" s="1"/>
  <c r="AB3" i="11" s="1"/>
  <c r="AC3" i="11" s="1"/>
  <c r="AD3" i="11" s="1"/>
  <c r="AE3" i="11" s="1"/>
  <c r="B1" i="11"/>
  <c r="G23" i="10"/>
  <c r="D14" i="8"/>
  <c r="C14" i="8"/>
  <c r="C23" i="10"/>
  <c r="C41" i="10" s="1"/>
  <c r="B23" i="10"/>
  <c r="D39" i="10"/>
  <c r="AC29" i="10"/>
  <c r="AC17" i="10"/>
  <c r="H23" i="10"/>
  <c r="I23" i="10"/>
  <c r="J23" i="10"/>
  <c r="K23" i="10"/>
  <c r="L23" i="10"/>
  <c r="M23" i="10"/>
  <c r="N23" i="10"/>
  <c r="O23" i="10"/>
  <c r="P23" i="10"/>
  <c r="Q23" i="10"/>
  <c r="Q41" i="10" s="1"/>
  <c r="R23" i="10"/>
  <c r="R41" i="10" s="1"/>
  <c r="S23" i="10"/>
  <c r="T23" i="10"/>
  <c r="U23" i="10"/>
  <c r="V23" i="10"/>
  <c r="W23" i="10"/>
  <c r="X23" i="10"/>
  <c r="Y23" i="10"/>
  <c r="Z23" i="10"/>
  <c r="AA23" i="10"/>
  <c r="AB23" i="10"/>
  <c r="H39" i="10"/>
  <c r="H41" i="10" s="1"/>
  <c r="I39" i="10"/>
  <c r="I41" i="10" s="1"/>
  <c r="J39" i="10"/>
  <c r="K39" i="10"/>
  <c r="K41" i="10" s="1"/>
  <c r="L39" i="10"/>
  <c r="L41" i="10" s="1"/>
  <c r="M39" i="10"/>
  <c r="N39" i="10"/>
  <c r="O39" i="10"/>
  <c r="P39" i="10"/>
  <c r="Q39" i="10"/>
  <c r="S39" i="10"/>
  <c r="T39" i="10"/>
  <c r="U39" i="10"/>
  <c r="U41" i="10" s="1"/>
  <c r="V39" i="10"/>
  <c r="W39" i="10"/>
  <c r="X39" i="10"/>
  <c r="X41" i="10" s="1"/>
  <c r="Y39" i="10"/>
  <c r="Y41" i="10" s="1"/>
  <c r="Z39" i="10"/>
  <c r="AA39" i="10"/>
  <c r="AB39" i="10"/>
  <c r="AB41" i="10" s="1"/>
  <c r="O41" i="10"/>
  <c r="H52" i="10"/>
  <c r="I52" i="10"/>
  <c r="J52" i="10"/>
  <c r="K52" i="10"/>
  <c r="L52" i="10"/>
  <c r="M52" i="10"/>
  <c r="N52" i="10"/>
  <c r="N64" i="10" s="1"/>
  <c r="O52" i="10"/>
  <c r="P52" i="10"/>
  <c r="Q52" i="10"/>
  <c r="Q64" i="10" s="1"/>
  <c r="R52" i="10"/>
  <c r="S52" i="10"/>
  <c r="T52" i="10"/>
  <c r="U52" i="10"/>
  <c r="V52" i="10"/>
  <c r="V64" i="10" s="1"/>
  <c r="W52" i="10"/>
  <c r="X52" i="10"/>
  <c r="Y52" i="10"/>
  <c r="Y64" i="10" s="1"/>
  <c r="Z52" i="10"/>
  <c r="AA52" i="10"/>
  <c r="AB52" i="10"/>
  <c r="H63" i="10"/>
  <c r="H64" i="10" s="1"/>
  <c r="I63" i="10"/>
  <c r="I64" i="10" s="1"/>
  <c r="J63" i="10"/>
  <c r="K63" i="10"/>
  <c r="K64" i="10" s="1"/>
  <c r="L63" i="10"/>
  <c r="M63" i="10"/>
  <c r="M64" i="10" s="1"/>
  <c r="N63" i="10"/>
  <c r="O63" i="10"/>
  <c r="O64" i="10"/>
  <c r="P63" i="10"/>
  <c r="Q63" i="10"/>
  <c r="R63" i="10"/>
  <c r="S63" i="10"/>
  <c r="S64" i="10" s="1"/>
  <c r="T63" i="10"/>
  <c r="T64" i="10" s="1"/>
  <c r="U63" i="10"/>
  <c r="V63" i="10"/>
  <c r="W63" i="10"/>
  <c r="X63" i="10"/>
  <c r="Y63" i="10"/>
  <c r="Z63" i="10"/>
  <c r="AA63" i="10"/>
  <c r="AA64" i="10" s="1"/>
  <c r="AB63" i="10"/>
  <c r="W64" i="10"/>
  <c r="H81" i="10"/>
  <c r="I81" i="10"/>
  <c r="J81" i="10"/>
  <c r="K81" i="10"/>
  <c r="L81" i="10"/>
  <c r="M81" i="10"/>
  <c r="N81" i="10"/>
  <c r="N94" i="10" s="1"/>
  <c r="O81" i="10"/>
  <c r="O94" i="10" s="1"/>
  <c r="P81" i="10"/>
  <c r="Q81" i="10"/>
  <c r="R81" i="10"/>
  <c r="R94" i="10" s="1"/>
  <c r="S81" i="10"/>
  <c r="S94" i="10" s="1"/>
  <c r="T81" i="10"/>
  <c r="U81" i="10"/>
  <c r="V81" i="10"/>
  <c r="W81" i="10"/>
  <c r="W94" i="10" s="1"/>
  <c r="X81" i="10"/>
  <c r="Y81" i="10"/>
  <c r="Z81" i="10"/>
  <c r="AA81" i="10"/>
  <c r="AB81" i="10"/>
  <c r="H93" i="10"/>
  <c r="H94" i="10" s="1"/>
  <c r="I93" i="10"/>
  <c r="I94" i="10" s="1"/>
  <c r="J93" i="10"/>
  <c r="J94" i="10" s="1"/>
  <c r="K93" i="10"/>
  <c r="L93" i="10"/>
  <c r="L94" i="10"/>
  <c r="M93" i="10"/>
  <c r="N93" i="10"/>
  <c r="O93" i="10"/>
  <c r="P93" i="10"/>
  <c r="P94" i="10" s="1"/>
  <c r="Q93" i="10"/>
  <c r="R93" i="10"/>
  <c r="S93" i="10"/>
  <c r="T93" i="10"/>
  <c r="T94" i="10"/>
  <c r="U93" i="10"/>
  <c r="V93" i="10"/>
  <c r="W93" i="10"/>
  <c r="X93" i="10"/>
  <c r="X94" i="10" s="1"/>
  <c r="Y93" i="10"/>
  <c r="Z93" i="10"/>
  <c r="AA93" i="10"/>
  <c r="AB93" i="10"/>
  <c r="AB94" i="10" s="1"/>
  <c r="H26" i="8"/>
  <c r="J26" i="8"/>
  <c r="K26" i="8"/>
  <c r="L26" i="8"/>
  <c r="N26" i="8"/>
  <c r="P26" i="8"/>
  <c r="R26" i="8"/>
  <c r="S26" i="8"/>
  <c r="T26" i="8"/>
  <c r="V26" i="8"/>
  <c r="W26" i="8"/>
  <c r="X26" i="8"/>
  <c r="Z26" i="8"/>
  <c r="AA26" i="8"/>
  <c r="AB26" i="8"/>
  <c r="F26" i="8"/>
  <c r="D26" i="8"/>
  <c r="AD12" i="8"/>
  <c r="AC26" i="8"/>
  <c r="AC21" i="8"/>
  <c r="AC16" i="8"/>
  <c r="AC31" i="8" s="1"/>
  <c r="AC32" i="8" s="1"/>
  <c r="AC14" i="8"/>
  <c r="AC9" i="8"/>
  <c r="D9" i="8"/>
  <c r="AB21" i="8"/>
  <c r="AB16" i="8"/>
  <c r="AB14" i="8"/>
  <c r="F9" i="8"/>
  <c r="G9" i="8"/>
  <c r="I9" i="8"/>
  <c r="N9" i="8"/>
  <c r="O9" i="8"/>
  <c r="Q9" i="8"/>
  <c r="R9" i="8"/>
  <c r="U9" i="8"/>
  <c r="V9" i="8"/>
  <c r="W9" i="8"/>
  <c r="Y9" i="8"/>
  <c r="K9" i="8"/>
  <c r="L9" i="8"/>
  <c r="M9" i="8"/>
  <c r="S9" i="8"/>
  <c r="Z9" i="8"/>
  <c r="AA9" i="8"/>
  <c r="J9" i="8"/>
  <c r="I14" i="8"/>
  <c r="J14" i="8"/>
  <c r="K14" i="8"/>
  <c r="L14" i="8"/>
  <c r="M14" i="8"/>
  <c r="N14" i="8"/>
  <c r="O14" i="8"/>
  <c r="O31" i="8" s="1"/>
  <c r="O32" i="8" s="1"/>
  <c r="P14" i="8"/>
  <c r="Q14" i="8"/>
  <c r="R14" i="8"/>
  <c r="S14" i="8"/>
  <c r="T14" i="8"/>
  <c r="U14" i="8"/>
  <c r="V14" i="8"/>
  <c r="W14" i="8"/>
  <c r="X14" i="8"/>
  <c r="Y14" i="8"/>
  <c r="Z14" i="8"/>
  <c r="AA14" i="8"/>
  <c r="I16" i="8"/>
  <c r="I31" i="8" s="1"/>
  <c r="I32" i="8" s="1"/>
  <c r="J16" i="8"/>
  <c r="K16" i="8"/>
  <c r="L16" i="8"/>
  <c r="M16" i="8"/>
  <c r="N16" i="8"/>
  <c r="O16" i="8"/>
  <c r="P16" i="8"/>
  <c r="Q16" i="8"/>
  <c r="R16" i="8"/>
  <c r="S16" i="8"/>
  <c r="T16" i="8"/>
  <c r="U16" i="8"/>
  <c r="U31" i="8" s="1"/>
  <c r="U32" i="8" s="1"/>
  <c r="V16" i="8"/>
  <c r="W16" i="8"/>
  <c r="X16" i="8"/>
  <c r="Y16" i="8"/>
  <c r="Z16" i="8"/>
  <c r="AA16" i="8"/>
  <c r="I21" i="8"/>
  <c r="J21" i="8"/>
  <c r="K21" i="8"/>
  <c r="L21" i="8"/>
  <c r="M21" i="8"/>
  <c r="N21" i="8"/>
  <c r="N31" i="8" s="1"/>
  <c r="N32" i="8" s="1"/>
  <c r="O21" i="8"/>
  <c r="P21" i="8"/>
  <c r="Q21" i="8"/>
  <c r="R21" i="8"/>
  <c r="R31" i="8" s="1"/>
  <c r="R32" i="8" s="1"/>
  <c r="S21" i="8"/>
  <c r="T21" i="8"/>
  <c r="U21" i="8"/>
  <c r="V21" i="8"/>
  <c r="V31" i="8" s="1"/>
  <c r="V32" i="8" s="1"/>
  <c r="W21" i="8"/>
  <c r="X21" i="8"/>
  <c r="Y21" i="8"/>
  <c r="Z21" i="8"/>
  <c r="AA21" i="8"/>
  <c r="I26" i="8"/>
  <c r="M26" i="8"/>
  <c r="M31" i="8" s="1"/>
  <c r="M32" i="8" s="1"/>
  <c r="O26" i="8"/>
  <c r="Q26" i="8"/>
  <c r="U26" i="8"/>
  <c r="Y26" i="8"/>
  <c r="H9" i="8"/>
  <c r="AD8" i="8"/>
  <c r="F16" i="8"/>
  <c r="F21" i="8"/>
  <c r="F14" i="8"/>
  <c r="A1" i="8"/>
  <c r="H16" i="8"/>
  <c r="H21" i="8"/>
  <c r="H14" i="8"/>
  <c r="G16" i="8"/>
  <c r="G21" i="8"/>
  <c r="G31" i="8" s="1"/>
  <c r="G32" i="8" s="1"/>
  <c r="G26" i="8"/>
  <c r="G14" i="8"/>
  <c r="E16" i="8"/>
  <c r="E21" i="8"/>
  <c r="E31" i="8" s="1"/>
  <c r="E32" i="8" s="1"/>
  <c r="E26" i="8"/>
  <c r="E14" i="8"/>
  <c r="D16" i="8"/>
  <c r="D31" i="8"/>
  <c r="D32" i="8" s="1"/>
  <c r="D21" i="8"/>
  <c r="C16" i="8"/>
  <c r="C21" i="8"/>
  <c r="C26" i="8"/>
  <c r="C31" i="8" s="1"/>
  <c r="C32" i="8" s="1"/>
  <c r="B52" i="10"/>
  <c r="B63" i="10"/>
  <c r="B64" i="10" s="1"/>
  <c r="C52" i="10"/>
  <c r="C63" i="10"/>
  <c r="D52" i="10"/>
  <c r="D63" i="10"/>
  <c r="E52" i="10"/>
  <c r="E64" i="10"/>
  <c r="E63" i="10"/>
  <c r="F52" i="10"/>
  <c r="F63" i="10"/>
  <c r="F23" i="10"/>
  <c r="F39" i="10"/>
  <c r="E23" i="10"/>
  <c r="E39" i="10"/>
  <c r="D23" i="10"/>
  <c r="D41" i="10" s="1"/>
  <c r="D97" i="10" s="1"/>
  <c r="A1" i="10"/>
  <c r="B3" i="10"/>
  <c r="C3" i="10" s="1"/>
  <c r="D3" i="10" s="1"/>
  <c r="E3" i="10" s="1"/>
  <c r="F3" i="10" s="1"/>
  <c r="G3" i="10" s="1"/>
  <c r="H3" i="10" s="1"/>
  <c r="I3" i="10" s="1"/>
  <c r="J3" i="10" s="1"/>
  <c r="K3" i="10" s="1"/>
  <c r="L3" i="10" s="1"/>
  <c r="M3" i="10" s="1"/>
  <c r="N3" i="10" s="1"/>
  <c r="O3" i="10" s="1"/>
  <c r="P3" i="10" s="1"/>
  <c r="Q3" i="10" s="1"/>
  <c r="R3" i="10" s="1"/>
  <c r="S3" i="10" s="1"/>
  <c r="T3" i="10" s="1"/>
  <c r="U3" i="10" s="1"/>
  <c r="V3" i="10" s="1"/>
  <c r="W3" i="10" s="1"/>
  <c r="X3" i="10" s="1"/>
  <c r="Y3" i="10" s="1"/>
  <c r="Z3" i="10" s="1"/>
  <c r="AA3" i="10" s="1"/>
  <c r="AB3" i="10" s="1"/>
  <c r="G93" i="10"/>
  <c r="G81" i="10"/>
  <c r="G63" i="10"/>
  <c r="G52" i="10"/>
  <c r="G64" i="10"/>
  <c r="G39" i="10"/>
  <c r="G41" i="10"/>
  <c r="C93" i="10"/>
  <c r="C81" i="10"/>
  <c r="C94" i="10" s="1"/>
  <c r="B93" i="10"/>
  <c r="B81" i="10"/>
  <c r="B94" i="10"/>
  <c r="D93" i="10"/>
  <c r="D94" i="10" s="1"/>
  <c r="D81" i="10"/>
  <c r="E93" i="10"/>
  <c r="E81" i="10"/>
  <c r="E94" i="10" s="1"/>
  <c r="F93" i="10"/>
  <c r="F94" i="10" s="1"/>
  <c r="F81" i="10"/>
  <c r="D58" i="2"/>
  <c r="I58" i="2"/>
  <c r="D59" i="2" s="1"/>
  <c r="D33" i="2"/>
  <c r="I33" i="2"/>
  <c r="D39" i="1"/>
  <c r="I48" i="2"/>
  <c r="D40" i="1"/>
  <c r="D41" i="1"/>
  <c r="D42" i="1"/>
  <c r="D23" i="1"/>
  <c r="D19" i="2" s="1"/>
  <c r="D20" i="2" s="1"/>
  <c r="I19" i="2"/>
  <c r="I20" i="2" s="1"/>
  <c r="I28" i="1"/>
  <c r="I30" i="1"/>
  <c r="I48" i="1" s="1"/>
  <c r="I34" i="1"/>
  <c r="I45" i="1"/>
  <c r="I47" i="1"/>
  <c r="E22" i="1"/>
  <c r="E43" i="1" s="1"/>
  <c r="E39" i="1"/>
  <c r="E24" i="1"/>
  <c r="H28" i="1"/>
  <c r="H48" i="1" s="1"/>
  <c r="H30" i="1"/>
  <c r="H34" i="1"/>
  <c r="H45" i="1"/>
  <c r="H47" i="1"/>
  <c r="D22" i="1"/>
  <c r="C22" i="1"/>
  <c r="C39" i="1"/>
  <c r="C24" i="1"/>
  <c r="B22" i="1"/>
  <c r="B39" i="1"/>
  <c r="B24" i="1"/>
  <c r="E4" i="1"/>
  <c r="I4" i="1" s="1"/>
  <c r="C4" i="1"/>
  <c r="H4" i="1" s="1"/>
  <c r="A1" i="1"/>
  <c r="G1" i="1"/>
  <c r="L9" i="5"/>
  <c r="L23" i="5" s="1"/>
  <c r="M23" i="5" s="1"/>
  <c r="A1" i="5"/>
  <c r="L49" i="5"/>
  <c r="L50" i="5"/>
  <c r="L51" i="5"/>
  <c r="L52" i="5"/>
  <c r="L53" i="5"/>
  <c r="L54" i="5"/>
  <c r="L55" i="5"/>
  <c r="L56" i="5"/>
  <c r="L57" i="5"/>
  <c r="L58" i="5"/>
  <c r="L59" i="5"/>
  <c r="L60" i="5"/>
  <c r="L61" i="5"/>
  <c r="L62" i="5"/>
  <c r="L63" i="5"/>
  <c r="L8" i="5"/>
  <c r="L10" i="5"/>
  <c r="L11" i="5"/>
  <c r="L12" i="5"/>
  <c r="L13" i="5"/>
  <c r="L14" i="5"/>
  <c r="L15" i="5"/>
  <c r="L16" i="5"/>
  <c r="L17" i="5"/>
  <c r="L18" i="5"/>
  <c r="L19" i="5"/>
  <c r="L20" i="5"/>
  <c r="L21" i="5"/>
  <c r="L22" i="5"/>
  <c r="I23" i="5"/>
  <c r="I64" i="5" s="1"/>
  <c r="H23" i="5"/>
  <c r="H64" i="5" s="1"/>
  <c r="G23" i="5"/>
  <c r="G64" i="5" s="1"/>
  <c r="C23" i="5"/>
  <c r="L71" i="5"/>
  <c r="L72" i="5"/>
  <c r="L73" i="5"/>
  <c r="L30" i="5"/>
  <c r="L31" i="5"/>
  <c r="L32" i="5"/>
  <c r="L26" i="5"/>
  <c r="L27" i="5"/>
  <c r="L28" i="5"/>
  <c r="L29" i="5"/>
  <c r="L41" i="5" s="1"/>
  <c r="L33" i="5"/>
  <c r="L34" i="5"/>
  <c r="L35" i="5"/>
  <c r="L36" i="5"/>
  <c r="L37" i="5"/>
  <c r="L38" i="5"/>
  <c r="L39" i="5"/>
  <c r="L40" i="5"/>
  <c r="C41" i="5"/>
  <c r="G41" i="5"/>
  <c r="H41" i="5"/>
  <c r="I41" i="5"/>
  <c r="L67" i="5"/>
  <c r="L68" i="5"/>
  <c r="L69" i="5"/>
  <c r="L82" i="5" s="1"/>
  <c r="L70" i="5"/>
  <c r="L74" i="5"/>
  <c r="L75" i="5"/>
  <c r="L76" i="5"/>
  <c r="L77" i="5"/>
  <c r="L78" i="5"/>
  <c r="L79" i="5"/>
  <c r="L80" i="5"/>
  <c r="L81" i="5"/>
  <c r="C82" i="5"/>
  <c r="G82" i="5"/>
  <c r="H82" i="5"/>
  <c r="I82" i="5"/>
  <c r="I5" i="6"/>
  <c r="H5" i="6"/>
  <c r="F5" i="6"/>
  <c r="A1" i="6"/>
  <c r="E29" i="6"/>
  <c r="F29" i="6"/>
  <c r="G29" i="6"/>
  <c r="H29" i="6"/>
  <c r="I29" i="6"/>
  <c r="I5" i="7"/>
  <c r="H5" i="7"/>
  <c r="A1" i="7"/>
  <c r="E30" i="7"/>
  <c r="F30" i="7"/>
  <c r="G30" i="7"/>
  <c r="H30" i="7"/>
  <c r="I30" i="7"/>
  <c r="H19" i="2"/>
  <c r="H20" i="2" s="1"/>
  <c r="H33" i="2"/>
  <c r="C34" i="2" s="1"/>
  <c r="H48" i="2"/>
  <c r="H58" i="2"/>
  <c r="C58" i="2"/>
  <c r="C59" i="2" s="1"/>
  <c r="C19" i="2"/>
  <c r="C20" i="2" s="1"/>
  <c r="C33" i="2"/>
  <c r="C48" i="2"/>
  <c r="C49" i="2"/>
  <c r="G20" i="2"/>
  <c r="G33" i="2"/>
  <c r="G48" i="2"/>
  <c r="G58" i="2"/>
  <c r="B33" i="2"/>
  <c r="G34" i="2" s="1"/>
  <c r="B20" i="2"/>
  <c r="B48" i="2"/>
  <c r="B58" i="2"/>
  <c r="B59" i="2" s="1"/>
  <c r="F47" i="2"/>
  <c r="F32" i="2"/>
  <c r="F19" i="2"/>
  <c r="F17" i="2"/>
  <c r="K18" i="2"/>
  <c r="K24" i="2" s="1"/>
  <c r="F16" i="2"/>
  <c r="F15" i="2"/>
  <c r="A12" i="2"/>
  <c r="A11" i="2"/>
  <c r="A8" i="2"/>
  <c r="A7" i="2"/>
  <c r="D3" i="2"/>
  <c r="I3" i="2" s="1"/>
  <c r="A1" i="2"/>
  <c r="J3" i="2"/>
  <c r="K3" i="2"/>
  <c r="J15" i="2"/>
  <c r="K15" i="2"/>
  <c r="J18" i="2"/>
  <c r="J24" i="2" s="1"/>
  <c r="J39" i="2"/>
  <c r="K39" i="2"/>
  <c r="J48" i="2"/>
  <c r="J49" i="2"/>
  <c r="K48" i="2"/>
  <c r="K49" i="2"/>
  <c r="A9" i="9"/>
  <c r="D48" i="2"/>
  <c r="D49" i="2" s="1"/>
  <c r="I34" i="2"/>
  <c r="D24" i="1"/>
  <c r="X9" i="8"/>
  <c r="T9" i="8"/>
  <c r="P9" i="8"/>
  <c r="E9" i="8"/>
  <c r="AB9" i="8"/>
  <c r="C9" i="8"/>
  <c r="J41" i="10"/>
  <c r="I49" i="2"/>
  <c r="K31" i="8"/>
  <c r="K32" i="8" s="1"/>
  <c r="D64" i="10"/>
  <c r="AD7" i="8"/>
  <c r="AB64" i="10"/>
  <c r="L64" i="10"/>
  <c r="H59" i="2"/>
  <c r="B21" i="2"/>
  <c r="C64" i="5"/>
  <c r="AD29" i="8"/>
  <c r="S31" i="8"/>
  <c r="S32" i="8" s="1"/>
  <c r="U64" i="10"/>
  <c r="P41" i="10"/>
  <c r="C3" i="2"/>
  <c r="H3" i="2" s="1"/>
  <c r="H49" i="2"/>
  <c r="B3" i="2" l="1"/>
  <c r="G3" i="2" s="1"/>
  <c r="T31" i="8"/>
  <c r="T32" i="8" s="1"/>
  <c r="F64" i="10"/>
  <c r="B97" i="10"/>
  <c r="B99" i="10" s="1"/>
  <c r="H31" i="8"/>
  <c r="H32" i="8" s="1"/>
  <c r="W31" i="8"/>
  <c r="W32" i="8" s="1"/>
  <c r="Z94" i="10"/>
  <c r="V94" i="10"/>
  <c r="Q94" i="10"/>
  <c r="Q97" i="10" s="1"/>
  <c r="M94" i="10"/>
  <c r="R64" i="10"/>
  <c r="X64" i="10"/>
  <c r="P64" i="10"/>
  <c r="P97" i="10" s="1"/>
  <c r="B60" i="2"/>
  <c r="X31" i="8"/>
  <c r="X32" i="8" s="1"/>
  <c r="B34" i="2"/>
  <c r="H34" i="2"/>
  <c r="G94" i="10"/>
  <c r="G97" i="10" s="1"/>
  <c r="F41" i="10"/>
  <c r="F31" i="8"/>
  <c r="F32" i="8" s="1"/>
  <c r="Y31" i="8"/>
  <c r="Y32" i="8" s="1"/>
  <c r="Y94" i="10"/>
  <c r="U94" i="10"/>
  <c r="K94" i="10"/>
  <c r="J64" i="10"/>
  <c r="J97" i="10" s="1"/>
  <c r="Z41" i="10"/>
  <c r="V41" i="10"/>
  <c r="I59" i="2"/>
  <c r="G60" i="2"/>
  <c r="C64" i="10"/>
  <c r="Q31" i="8"/>
  <c r="Q32" i="8" s="1"/>
  <c r="AA94" i="10"/>
  <c r="Z64" i="10"/>
  <c r="Z97" i="10" s="1"/>
  <c r="O97" i="10"/>
  <c r="K27" i="2"/>
  <c r="K51" i="2"/>
  <c r="K25" i="2"/>
  <c r="X97" i="10"/>
  <c r="J51" i="2"/>
  <c r="J25" i="2"/>
  <c r="J27" i="2"/>
  <c r="C98" i="10"/>
  <c r="B104" i="10"/>
  <c r="R97" i="10"/>
  <c r="I97" i="10"/>
  <c r="Y97" i="10"/>
  <c r="C97" i="10"/>
  <c r="C43" i="10"/>
  <c r="D42" i="10" s="1"/>
  <c r="D43" i="10" s="1"/>
  <c r="E42" i="10" s="1"/>
  <c r="I60" i="2"/>
  <c r="D71" i="2" s="1"/>
  <c r="D72" i="2" s="1"/>
  <c r="U97" i="10"/>
  <c r="K97" i="10"/>
  <c r="B49" i="2"/>
  <c r="G35" i="2"/>
  <c r="B43" i="1"/>
  <c r="D43" i="1"/>
  <c r="F97" i="10"/>
  <c r="Z31" i="8"/>
  <c r="Z32" i="8" s="1"/>
  <c r="AB97" i="10"/>
  <c r="V97" i="10"/>
  <c r="L97" i="10"/>
  <c r="H97" i="10"/>
  <c r="C35" i="2"/>
  <c r="C60" i="2"/>
  <c r="C21" i="2"/>
  <c r="H60" i="2"/>
  <c r="C71" i="2" s="1"/>
  <c r="C72" i="2" s="1"/>
  <c r="D35" i="2"/>
  <c r="D21" i="2"/>
  <c r="D60" i="2"/>
  <c r="I21" i="2"/>
  <c r="C7" i="11"/>
  <c r="C11" i="11"/>
  <c r="C23" i="11"/>
  <c r="C19" i="11"/>
  <c r="A29" i="11"/>
  <c r="A33" i="11" s="1"/>
  <c r="A37" i="11" s="1"/>
  <c r="A41" i="11" s="1"/>
  <c r="A45" i="11" s="1"/>
  <c r="A49" i="11" s="1"/>
  <c r="A53" i="11" s="1"/>
  <c r="AB31" i="8"/>
  <c r="AB32" i="8" s="1"/>
  <c r="AA31" i="8"/>
  <c r="AA32" i="8" s="1"/>
  <c r="P31" i="8"/>
  <c r="P32" i="8" s="1"/>
  <c r="L31" i="8"/>
  <c r="L32" i="8" s="1"/>
  <c r="J31" i="8"/>
  <c r="J32" i="8" s="1"/>
  <c r="E41" i="10"/>
  <c r="AA41" i="10"/>
  <c r="AA97" i="10" s="1"/>
  <c r="W41" i="10"/>
  <c r="W97" i="10" s="1"/>
  <c r="T41" i="10"/>
  <c r="N41" i="10"/>
  <c r="S41" i="10"/>
  <c r="S97" i="10" s="1"/>
  <c r="M41" i="10"/>
  <c r="M97" i="10" s="1"/>
  <c r="T97" i="10"/>
  <c r="N97" i="10"/>
  <c r="E97" i="10"/>
  <c r="E43" i="10"/>
  <c r="F42" i="10" s="1"/>
  <c r="F43" i="10" s="1"/>
  <c r="G42" i="10" s="1"/>
  <c r="G43" i="10" s="1"/>
  <c r="H42" i="10" s="1"/>
  <c r="H43" i="10" s="1"/>
  <c r="I42" i="10" s="1"/>
  <c r="I43" i="10" s="1"/>
  <c r="J42" i="10" s="1"/>
  <c r="J43" i="10" s="1"/>
  <c r="K42" i="10" s="1"/>
  <c r="K43" i="10" s="1"/>
  <c r="L42" i="10" s="1"/>
  <c r="L43" i="10" s="1"/>
  <c r="M42" i="10" s="1"/>
  <c r="M43" i="10" s="1"/>
  <c r="N42" i="10" s="1"/>
  <c r="N43" i="10" s="1"/>
  <c r="O42" i="10" s="1"/>
  <c r="O43" i="10" s="1"/>
  <c r="P42" i="10" s="1"/>
  <c r="P43" i="10" s="1"/>
  <c r="Q42" i="10" s="1"/>
  <c r="Q43" i="10" s="1"/>
  <c r="R42" i="10" s="1"/>
  <c r="R43" i="10" s="1"/>
  <c r="S42" i="10" s="1"/>
  <c r="L64" i="5"/>
  <c r="C43" i="1"/>
  <c r="D54" i="1"/>
  <c r="D55" i="1" s="1"/>
  <c r="E54" i="1"/>
  <c r="E55" i="1" s="1"/>
  <c r="G59" i="2"/>
  <c r="B95" i="10"/>
  <c r="B96" i="10" s="1"/>
  <c r="C95" i="10" s="1"/>
  <c r="C96" i="10" s="1"/>
  <c r="D95" i="10" s="1"/>
  <c r="D96" i="10" s="1"/>
  <c r="E95" i="10" s="1"/>
  <c r="E96" i="10" s="1"/>
  <c r="F95" i="10" s="1"/>
  <c r="F96" i="10" s="1"/>
  <c r="G95" i="10" s="1"/>
  <c r="G96" i="10" s="1"/>
  <c r="H95" i="10" s="1"/>
  <c r="H96" i="10" s="1"/>
  <c r="I95" i="10" s="1"/>
  <c r="I96" i="10" s="1"/>
  <c r="J95" i="10" s="1"/>
  <c r="J96" i="10" s="1"/>
  <c r="K95" i="10" s="1"/>
  <c r="K96" i="10" s="1"/>
  <c r="L95" i="10" s="1"/>
  <c r="L96" i="10" s="1"/>
  <c r="M95" i="10" s="1"/>
  <c r="M96" i="10" s="1"/>
  <c r="N95" i="10" s="1"/>
  <c r="N96" i="10" s="1"/>
  <c r="O95" i="10" s="1"/>
  <c r="O96" i="10" s="1"/>
  <c r="P95" i="10" s="1"/>
  <c r="P96" i="10" s="1"/>
  <c r="Q95" i="10" s="1"/>
  <c r="Q96" i="10" s="1"/>
  <c r="R95" i="10" s="1"/>
  <c r="R96" i="10" s="1"/>
  <c r="S95" i="10" s="1"/>
  <c r="S96" i="10" s="1"/>
  <c r="T95" i="10" s="1"/>
  <c r="T96" i="10" s="1"/>
  <c r="U95" i="10" s="1"/>
  <c r="U96" i="10" s="1"/>
  <c r="V95" i="10" s="1"/>
  <c r="V96" i="10" s="1"/>
  <c r="W95" i="10" s="1"/>
  <c r="W96" i="10" s="1"/>
  <c r="X95" i="10" s="1"/>
  <c r="X96" i="10" s="1"/>
  <c r="Y95" i="10" s="1"/>
  <c r="Y96" i="10" s="1"/>
  <c r="Z95" i="10" s="1"/>
  <c r="Z96" i="10" s="1"/>
  <c r="AA95" i="10" s="1"/>
  <c r="AA96" i="10" s="1"/>
  <c r="AB95" i="10" s="1"/>
  <c r="AB96" i="10" s="1"/>
  <c r="G49" i="2"/>
  <c r="D34" i="2"/>
  <c r="B65" i="10" s="1"/>
  <c r="B66" i="10" s="1"/>
  <c r="B71" i="2"/>
  <c r="B72" i="2" s="1"/>
  <c r="H21" i="2"/>
  <c r="H35" i="2"/>
  <c r="B35" i="2"/>
  <c r="G21" i="2"/>
  <c r="I35" i="2"/>
  <c r="B67" i="10" l="1"/>
  <c r="C65" i="10"/>
  <c r="C66" i="10" s="1"/>
  <c r="D65" i="10" s="1"/>
  <c r="D66" i="10" s="1"/>
  <c r="C99" i="10"/>
  <c r="S43" i="10"/>
  <c r="T42" i="10" s="1"/>
  <c r="T43" i="10" s="1"/>
  <c r="U42" i="10" s="1"/>
  <c r="U43" i="10" s="1"/>
  <c r="V42" i="10" s="1"/>
  <c r="V43" i="10" s="1"/>
  <c r="W42" i="10" s="1"/>
  <c r="W43" i="10" s="1"/>
  <c r="X42" i="10" s="1"/>
  <c r="X43" i="10" s="1"/>
  <c r="Y42" i="10" s="1"/>
  <c r="Y43" i="10" s="1"/>
  <c r="Z42" i="10" s="1"/>
  <c r="Z43" i="10" s="1"/>
  <c r="AA42" i="10" s="1"/>
  <c r="AA43" i="10" s="1"/>
  <c r="AB42" i="10" s="1"/>
  <c r="AB43" i="10" s="1"/>
  <c r="C67" i="10"/>
  <c r="C104" i="10" l="1"/>
  <c r="D98" i="10"/>
  <c r="D99" i="10" s="1"/>
  <c r="E65" i="10"/>
  <c r="E66" i="10" s="1"/>
  <c r="D67" i="10"/>
  <c r="E98" i="10" l="1"/>
  <c r="E99" i="10" s="1"/>
  <c r="D104" i="10"/>
  <c r="F65" i="10"/>
  <c r="F66" i="10" s="1"/>
  <c r="E67" i="10"/>
  <c r="E104" i="10" l="1"/>
  <c r="F98" i="10"/>
  <c r="F99" i="10" s="1"/>
  <c r="G65" i="10"/>
  <c r="G66" i="10" s="1"/>
  <c r="F67" i="10"/>
  <c r="F104" i="10" l="1"/>
  <c r="G98" i="10"/>
  <c r="G99" i="10" s="1"/>
  <c r="H65" i="10"/>
  <c r="H66" i="10" s="1"/>
  <c r="G67" i="10"/>
  <c r="H98" i="10" l="1"/>
  <c r="H99" i="10" s="1"/>
  <c r="G104" i="10"/>
  <c r="I65" i="10"/>
  <c r="I66" i="10" s="1"/>
  <c r="H67" i="10"/>
  <c r="H104" i="10" l="1"/>
  <c r="I98" i="10"/>
  <c r="I99" i="10" s="1"/>
  <c r="J65" i="10"/>
  <c r="J66" i="10" s="1"/>
  <c r="I67" i="10"/>
  <c r="J98" i="10" l="1"/>
  <c r="J99" i="10" s="1"/>
  <c r="I104" i="10"/>
  <c r="K65" i="10"/>
  <c r="K66" i="10" s="1"/>
  <c r="J67" i="10"/>
  <c r="K98" i="10" l="1"/>
  <c r="K99" i="10" s="1"/>
  <c r="J104" i="10"/>
  <c r="L65" i="10"/>
  <c r="L66" i="10" s="1"/>
  <c r="K67" i="10"/>
  <c r="L98" i="10" l="1"/>
  <c r="L99" i="10" s="1"/>
  <c r="K104" i="10"/>
  <c r="M65" i="10"/>
  <c r="M66" i="10" s="1"/>
  <c r="L67" i="10"/>
  <c r="M98" i="10" l="1"/>
  <c r="M99" i="10" s="1"/>
  <c r="L104" i="10"/>
  <c r="N65" i="10"/>
  <c r="N66" i="10" s="1"/>
  <c r="M67" i="10"/>
  <c r="N98" i="10" l="1"/>
  <c r="N99" i="10" s="1"/>
  <c r="M104" i="10"/>
  <c r="O65" i="10"/>
  <c r="O66" i="10" s="1"/>
  <c r="N67" i="10"/>
  <c r="O98" i="10" l="1"/>
  <c r="O99" i="10" s="1"/>
  <c r="N104" i="10"/>
  <c r="P65" i="10"/>
  <c r="P66" i="10" s="1"/>
  <c r="O67" i="10"/>
  <c r="P98" i="10" l="1"/>
  <c r="P99" i="10" s="1"/>
  <c r="O104" i="10"/>
  <c r="Q65" i="10"/>
  <c r="Q66" i="10" s="1"/>
  <c r="P67" i="10"/>
  <c r="Q98" i="10" l="1"/>
  <c r="Q99" i="10" s="1"/>
  <c r="P104" i="10"/>
  <c r="R65" i="10"/>
  <c r="R66" i="10" s="1"/>
  <c r="Q67" i="10"/>
  <c r="R98" i="10" l="1"/>
  <c r="R99" i="10" s="1"/>
  <c r="Q104" i="10"/>
  <c r="S65" i="10"/>
  <c r="S66" i="10" s="1"/>
  <c r="R67" i="10"/>
  <c r="S98" i="10" l="1"/>
  <c r="S99" i="10" s="1"/>
  <c r="R104" i="10"/>
  <c r="T65" i="10"/>
  <c r="T66" i="10" s="1"/>
  <c r="S67" i="10"/>
  <c r="T98" i="10" l="1"/>
  <c r="T99" i="10" s="1"/>
  <c r="S104" i="10"/>
  <c r="U65" i="10"/>
  <c r="U66" i="10" s="1"/>
  <c r="T67" i="10"/>
  <c r="U98" i="10" l="1"/>
  <c r="U99" i="10" s="1"/>
  <c r="T104" i="10"/>
  <c r="V65" i="10"/>
  <c r="V66" i="10" s="1"/>
  <c r="U67" i="10"/>
  <c r="V98" i="10" l="1"/>
  <c r="V99" i="10" s="1"/>
  <c r="U104" i="10"/>
  <c r="W65" i="10"/>
  <c r="W66" i="10" s="1"/>
  <c r="V67" i="10"/>
  <c r="W98" i="10" l="1"/>
  <c r="W99" i="10" s="1"/>
  <c r="V104" i="10"/>
  <c r="X65" i="10"/>
  <c r="X66" i="10" s="1"/>
  <c r="W67" i="10"/>
  <c r="X98" i="10" l="1"/>
  <c r="X99" i="10" s="1"/>
  <c r="W104" i="10"/>
  <c r="Y65" i="10"/>
  <c r="Y66" i="10" s="1"/>
  <c r="X67" i="10"/>
  <c r="Y98" i="10" l="1"/>
  <c r="Y99" i="10" s="1"/>
  <c r="X104" i="10"/>
  <c r="Z65" i="10"/>
  <c r="Z66" i="10" s="1"/>
  <c r="Y67" i="10"/>
  <c r="Y104" i="10" l="1"/>
  <c r="Z98" i="10"/>
  <c r="Z99" i="10" s="1"/>
  <c r="AA65" i="10"/>
  <c r="AA66" i="10" s="1"/>
  <c r="Z67" i="10"/>
  <c r="Z104" i="10" l="1"/>
  <c r="AA98" i="10"/>
  <c r="AA99" i="10" s="1"/>
  <c r="AB65" i="10"/>
  <c r="AB66" i="10" s="1"/>
  <c r="AB67" i="10" s="1"/>
  <c r="AA67" i="10"/>
  <c r="AB98" i="10" l="1"/>
  <c r="AB99" i="10" s="1"/>
  <c r="AB104" i="10" s="1"/>
  <c r="AA104" i="10"/>
</calcChain>
</file>

<file path=xl/comments1.xml><?xml version="1.0" encoding="utf-8"?>
<comments xmlns="http://schemas.openxmlformats.org/spreadsheetml/2006/main">
  <authors>
    <author>Emmanuel SILVY</author>
  </authors>
  <commentList>
    <comment ref="H7" authorId="0">
      <text>
        <r>
          <rPr>
            <b/>
            <sz val="8"/>
            <color indexed="81"/>
            <rFont val="Tahoma"/>
            <family val="2"/>
          </rPr>
          <t>Compte 102</t>
        </r>
      </text>
    </comment>
    <comment ref="B8" authorId="0">
      <text>
        <r>
          <rPr>
            <b/>
            <sz val="8"/>
            <color indexed="81"/>
            <rFont val="Tahoma"/>
            <family val="2"/>
          </rPr>
          <t xml:space="preserve">Compte 201
</t>
        </r>
      </text>
    </comment>
    <comment ref="C8" authorId="0">
      <text>
        <r>
          <rPr>
            <b/>
            <sz val="8"/>
            <color indexed="81"/>
            <rFont val="Tahoma"/>
            <family val="2"/>
          </rPr>
          <t xml:space="preserve">Compte 2801
</t>
        </r>
      </text>
    </comment>
    <comment ref="H8" authorId="0">
      <text>
        <r>
          <rPr>
            <b/>
            <sz val="8"/>
            <color indexed="81"/>
            <rFont val="Tahoma"/>
            <family val="2"/>
          </rPr>
          <t>Comptes 103</t>
        </r>
      </text>
    </comment>
    <comment ref="B9" authorId="0">
      <text>
        <r>
          <rPr>
            <b/>
            <sz val="8"/>
            <color indexed="81"/>
            <rFont val="Tahoma"/>
            <family val="2"/>
          </rPr>
          <t>Comptes 203 à 208</t>
        </r>
        <r>
          <rPr>
            <sz val="8"/>
            <color indexed="81"/>
            <rFont val="Tahoma"/>
            <family val="2"/>
          </rPr>
          <t xml:space="preserve">
</t>
        </r>
      </text>
    </comment>
    <comment ref="C9" authorId="0">
      <text>
        <r>
          <rPr>
            <b/>
            <sz val="8"/>
            <color indexed="81"/>
            <rFont val="Tahoma"/>
            <family val="2"/>
          </rPr>
          <t>Comptes 2803 à 2808, 2905 à 2908</t>
        </r>
      </text>
    </comment>
    <comment ref="H9" authorId="0">
      <text>
        <r>
          <rPr>
            <b/>
            <sz val="8"/>
            <color indexed="81"/>
            <rFont val="Tahoma"/>
            <family val="2"/>
          </rPr>
          <t>Comptes 1034, 1035</t>
        </r>
      </text>
    </comment>
    <comment ref="B10" authorId="0">
      <text>
        <r>
          <rPr>
            <b/>
            <sz val="8"/>
            <color indexed="81"/>
            <rFont val="Tahoma"/>
            <family val="2"/>
          </rPr>
          <t>Comptes 232,237</t>
        </r>
        <r>
          <rPr>
            <sz val="8"/>
            <color indexed="81"/>
            <rFont val="Tahoma"/>
            <family val="2"/>
          </rPr>
          <t xml:space="preserve">
</t>
        </r>
      </text>
    </comment>
    <comment ref="C10" authorId="0">
      <text>
        <r>
          <rPr>
            <b/>
            <sz val="8"/>
            <color indexed="81"/>
            <rFont val="Tahoma"/>
            <family val="2"/>
          </rPr>
          <t>Comptes 2932</t>
        </r>
      </text>
    </comment>
    <comment ref="H10" authorId="0">
      <text>
        <r>
          <rPr>
            <b/>
            <sz val="8"/>
            <color indexed="81"/>
            <rFont val="Tahoma"/>
            <family val="2"/>
          </rPr>
          <t>Compte 1036</t>
        </r>
      </text>
    </comment>
    <comment ref="B12" authorId="0">
      <text>
        <r>
          <rPr>
            <b/>
            <sz val="8"/>
            <color indexed="81"/>
            <rFont val="Tahoma"/>
            <family val="2"/>
          </rPr>
          <t>Comptes 211, 212</t>
        </r>
        <r>
          <rPr>
            <sz val="8"/>
            <color indexed="81"/>
            <rFont val="Tahoma"/>
            <family val="2"/>
          </rPr>
          <t xml:space="preserve">
</t>
        </r>
      </text>
    </comment>
    <comment ref="C12" authorId="0">
      <text>
        <r>
          <rPr>
            <b/>
            <sz val="8"/>
            <color indexed="81"/>
            <rFont val="Tahoma"/>
            <family val="2"/>
          </rPr>
          <t>Comptes 2811, 2812, 291</t>
        </r>
      </text>
    </comment>
    <comment ref="H12" authorId="0">
      <text>
        <r>
          <rPr>
            <b/>
            <sz val="8"/>
            <color indexed="81"/>
            <rFont val="Tahoma"/>
            <family val="2"/>
          </rPr>
          <t>Compte 10682</t>
        </r>
      </text>
    </comment>
    <comment ref="B13" authorId="0">
      <text>
        <r>
          <rPr>
            <b/>
            <sz val="8"/>
            <color indexed="81"/>
            <rFont val="Tahoma"/>
            <family val="2"/>
          </rPr>
          <t>Comptes 213,214</t>
        </r>
        <r>
          <rPr>
            <sz val="8"/>
            <color indexed="81"/>
            <rFont val="Tahoma"/>
            <family val="2"/>
          </rPr>
          <t xml:space="preserve">
</t>
        </r>
      </text>
    </comment>
    <comment ref="C13" authorId="0">
      <text>
        <r>
          <rPr>
            <b/>
            <sz val="8"/>
            <color indexed="81"/>
            <rFont val="Tahoma"/>
            <family val="2"/>
          </rPr>
          <t xml:space="preserve">Comptes 2813, 2814, 291
</t>
        </r>
      </text>
    </comment>
    <comment ref="H13" authorId="0">
      <text>
        <r>
          <rPr>
            <b/>
            <sz val="8"/>
            <color indexed="81"/>
            <rFont val="Tahoma"/>
            <family val="2"/>
          </rPr>
          <t>Compte 10686, 10687</t>
        </r>
      </text>
    </comment>
    <comment ref="B14" authorId="0">
      <text>
        <r>
          <rPr>
            <b/>
            <sz val="8"/>
            <color indexed="81"/>
            <rFont val="Tahoma"/>
            <family val="2"/>
          </rPr>
          <t>Compte 215</t>
        </r>
        <r>
          <rPr>
            <sz val="8"/>
            <color indexed="81"/>
            <rFont val="Tahoma"/>
            <family val="2"/>
          </rPr>
          <t xml:space="preserve">
</t>
        </r>
      </text>
    </comment>
    <comment ref="C14" authorId="0">
      <text>
        <r>
          <rPr>
            <b/>
            <sz val="8"/>
            <color indexed="81"/>
            <rFont val="Tahoma"/>
            <family val="2"/>
          </rPr>
          <t>Comptes 2815, 2915</t>
        </r>
      </text>
    </comment>
    <comment ref="H14" authorId="0">
      <text>
        <r>
          <rPr>
            <b/>
            <sz val="8"/>
            <color indexed="81"/>
            <rFont val="Tahoma"/>
            <family val="2"/>
          </rPr>
          <t>Compte 10685</t>
        </r>
      </text>
    </comment>
    <comment ref="B15" authorId="0">
      <text>
        <r>
          <rPr>
            <b/>
            <sz val="8"/>
            <color indexed="81"/>
            <rFont val="Tahoma"/>
            <family val="2"/>
          </rPr>
          <t>Comptes 218,228</t>
        </r>
        <r>
          <rPr>
            <sz val="8"/>
            <color indexed="81"/>
            <rFont val="Tahoma"/>
            <family val="2"/>
          </rPr>
          <t xml:space="preserve">
</t>
        </r>
      </text>
    </comment>
    <comment ref="C15" authorId="0">
      <text>
        <r>
          <rPr>
            <b/>
            <sz val="8"/>
            <color indexed="81"/>
            <rFont val="Tahoma"/>
            <family val="2"/>
          </rPr>
          <t>Comptes 2818, 2918</t>
        </r>
      </text>
    </comment>
    <comment ref="H15" authorId="0">
      <text>
        <r>
          <rPr>
            <b/>
            <sz val="8"/>
            <color indexed="81"/>
            <rFont val="Tahoma"/>
            <family val="2"/>
          </rPr>
          <t>Comptes 1062, 1063, 1064, 10681, 10688</t>
        </r>
      </text>
    </comment>
    <comment ref="B16" authorId="0">
      <text>
        <r>
          <rPr>
            <b/>
            <sz val="8"/>
            <color indexed="81"/>
            <rFont val="Tahoma"/>
            <family val="2"/>
          </rPr>
          <t>Comptes 231,238</t>
        </r>
        <r>
          <rPr>
            <sz val="8"/>
            <color indexed="81"/>
            <rFont val="Tahoma"/>
            <family val="2"/>
          </rPr>
          <t xml:space="preserve">
</t>
        </r>
      </text>
    </comment>
    <comment ref="C16" authorId="0">
      <text>
        <r>
          <rPr>
            <b/>
            <sz val="8"/>
            <color indexed="81"/>
            <rFont val="Tahoma"/>
            <family val="2"/>
          </rPr>
          <t>Comptes 2931</t>
        </r>
      </text>
    </comment>
    <comment ref="H17" authorId="0">
      <text>
        <r>
          <rPr>
            <b/>
            <sz val="8"/>
            <color indexed="81"/>
            <rFont val="Tahoma"/>
            <family val="2"/>
          </rPr>
          <t>Comptes 110, 119</t>
        </r>
      </text>
    </comment>
    <comment ref="B18" authorId="0">
      <text>
        <r>
          <rPr>
            <b/>
            <sz val="8"/>
            <color indexed="81"/>
            <rFont val="Tahoma"/>
            <family val="2"/>
          </rPr>
          <t>Comptes 25,26</t>
        </r>
        <r>
          <rPr>
            <sz val="8"/>
            <color indexed="81"/>
            <rFont val="Tahoma"/>
            <family val="2"/>
          </rPr>
          <t xml:space="preserve">
</t>
        </r>
      </text>
    </comment>
    <comment ref="C18" authorId="0">
      <text>
        <r>
          <rPr>
            <b/>
            <sz val="8"/>
            <color indexed="81"/>
            <rFont val="Tahoma"/>
            <family val="2"/>
          </rPr>
          <t>Compte 296</t>
        </r>
      </text>
    </comment>
    <comment ref="H18" authorId="0">
      <text>
        <r>
          <rPr>
            <b/>
            <sz val="8"/>
            <color indexed="81"/>
            <rFont val="Tahoma"/>
            <family val="2"/>
          </rPr>
          <t>Comptes 114</t>
        </r>
      </text>
    </comment>
    <comment ref="B19" authorId="0">
      <text>
        <r>
          <rPr>
            <b/>
            <sz val="8"/>
            <color indexed="81"/>
            <rFont val="Tahoma"/>
            <family val="2"/>
          </rPr>
          <t>Comptes 271,272,273</t>
        </r>
        <r>
          <rPr>
            <sz val="8"/>
            <color indexed="81"/>
            <rFont val="Tahoma"/>
            <family val="2"/>
          </rPr>
          <t xml:space="preserve">
</t>
        </r>
      </text>
    </comment>
    <comment ref="C19" authorId="0">
      <text>
        <r>
          <rPr>
            <b/>
            <sz val="8"/>
            <color indexed="81"/>
            <rFont val="Tahoma"/>
            <family val="2"/>
          </rPr>
          <t>Comptes 2971, 2972, 2973</t>
        </r>
      </text>
    </comment>
    <comment ref="H19" authorId="0">
      <text>
        <r>
          <rPr>
            <b/>
            <sz val="8"/>
            <color indexed="81"/>
            <rFont val="Tahoma"/>
            <family val="2"/>
          </rPr>
          <t>Comptes 115</t>
        </r>
      </text>
    </comment>
    <comment ref="B20" authorId="0">
      <text>
        <r>
          <rPr>
            <b/>
            <sz val="8"/>
            <color indexed="81"/>
            <rFont val="Tahoma"/>
            <family val="2"/>
          </rPr>
          <t>Compte 274</t>
        </r>
        <r>
          <rPr>
            <sz val="8"/>
            <color indexed="81"/>
            <rFont val="Tahoma"/>
            <family val="2"/>
          </rPr>
          <t xml:space="preserve">
</t>
        </r>
      </text>
    </comment>
    <comment ref="C20" authorId="0">
      <text>
        <r>
          <rPr>
            <b/>
            <sz val="8"/>
            <color indexed="81"/>
            <rFont val="Tahoma"/>
            <family val="2"/>
          </rPr>
          <t>Compte 2974</t>
        </r>
      </text>
    </comment>
    <comment ref="H20" authorId="0">
      <text>
        <r>
          <rPr>
            <b/>
            <sz val="8"/>
            <color indexed="81"/>
            <rFont val="Tahoma"/>
            <family val="2"/>
          </rPr>
          <t>Comptes 116.1, 116.2, 116.3</t>
        </r>
      </text>
    </comment>
    <comment ref="B21" authorId="0">
      <text>
        <r>
          <rPr>
            <b/>
            <sz val="8"/>
            <color indexed="81"/>
            <rFont val="Tahoma"/>
            <family val="2"/>
          </rPr>
          <t>Comptes 275,276</t>
        </r>
        <r>
          <rPr>
            <sz val="8"/>
            <color indexed="81"/>
            <rFont val="Tahoma"/>
            <family val="2"/>
          </rPr>
          <t xml:space="preserve">
</t>
        </r>
      </text>
    </comment>
    <comment ref="C21" authorId="0">
      <text>
        <r>
          <rPr>
            <b/>
            <sz val="8"/>
            <color indexed="81"/>
            <rFont val="Tahoma"/>
            <family val="2"/>
          </rPr>
          <t>Comptes 2975, 2976</t>
        </r>
      </text>
    </comment>
    <comment ref="H21" authorId="0">
      <text>
        <r>
          <rPr>
            <b/>
            <sz val="8"/>
            <color indexed="81"/>
            <rFont val="Tahoma"/>
            <family val="2"/>
          </rPr>
          <t>Comptes 120, 129</t>
        </r>
      </text>
    </comment>
    <comment ref="H22" authorId="0">
      <text>
        <r>
          <rPr>
            <b/>
            <sz val="8"/>
            <color indexed="81"/>
            <rFont val="Tahoma"/>
            <family val="2"/>
          </rPr>
          <t>Comptes 131, 138, (-139)</t>
        </r>
      </text>
    </comment>
    <comment ref="B23" authorId="0">
      <text>
        <r>
          <rPr>
            <b/>
            <sz val="8"/>
            <color indexed="81"/>
            <rFont val="Tahoma"/>
            <family val="2"/>
          </rPr>
          <t>Compte 18</t>
        </r>
        <r>
          <rPr>
            <sz val="8"/>
            <color indexed="81"/>
            <rFont val="Tahoma"/>
            <family val="2"/>
          </rPr>
          <t xml:space="preserve">
</t>
        </r>
      </text>
    </comment>
    <comment ref="H24" authorId="0">
      <text>
        <r>
          <rPr>
            <b/>
            <sz val="8"/>
            <color indexed="81"/>
            <rFont val="Tahoma"/>
            <family val="2"/>
          </rPr>
          <t>Compte 141</t>
        </r>
      </text>
    </comment>
    <comment ref="H25" authorId="0">
      <text>
        <r>
          <rPr>
            <b/>
            <sz val="8"/>
            <color indexed="81"/>
            <rFont val="Tahoma"/>
            <family val="2"/>
          </rPr>
          <t>Compte 142, 145</t>
        </r>
      </text>
    </comment>
    <comment ref="H26" authorId="0">
      <text>
        <r>
          <rPr>
            <b/>
            <sz val="8"/>
            <color indexed="81"/>
            <rFont val="Tahoma"/>
            <family val="2"/>
          </rPr>
          <t>Compte 1486</t>
        </r>
      </text>
    </comment>
    <comment ref="B27" authorId="0">
      <text>
        <r>
          <rPr>
            <b/>
            <sz val="8"/>
            <color indexed="81"/>
            <rFont val="Tahoma"/>
            <family val="2"/>
          </rPr>
          <t xml:space="preserve">Compte 31
</t>
        </r>
        <r>
          <rPr>
            <sz val="8"/>
            <color indexed="81"/>
            <rFont val="Tahoma"/>
            <family val="2"/>
          </rPr>
          <t xml:space="preserve">
</t>
        </r>
      </text>
    </comment>
    <comment ref="C27" authorId="0">
      <text>
        <r>
          <rPr>
            <b/>
            <sz val="8"/>
            <color indexed="81"/>
            <rFont val="Tahoma"/>
            <family val="2"/>
          </rPr>
          <t xml:space="preserve">Compte 391
</t>
        </r>
      </text>
    </comment>
    <comment ref="H27" authorId="0">
      <text>
        <r>
          <rPr>
            <b/>
            <sz val="8"/>
            <color indexed="81"/>
            <rFont val="Tahoma"/>
            <family val="2"/>
          </rPr>
          <t>Compte 229</t>
        </r>
      </text>
    </comment>
    <comment ref="B28" authorId="0">
      <text>
        <r>
          <rPr>
            <b/>
            <sz val="8"/>
            <color indexed="81"/>
            <rFont val="Tahoma"/>
            <family val="2"/>
          </rPr>
          <t xml:space="preserve">Compte 32
</t>
        </r>
        <r>
          <rPr>
            <sz val="8"/>
            <color indexed="81"/>
            <rFont val="Tahoma"/>
            <family val="2"/>
          </rPr>
          <t xml:space="preserve">
</t>
        </r>
      </text>
    </comment>
    <comment ref="C28" authorId="0">
      <text>
        <r>
          <rPr>
            <b/>
            <sz val="8"/>
            <color indexed="81"/>
            <rFont val="Tahoma"/>
            <family val="2"/>
          </rPr>
          <t xml:space="preserve">Compte 392
</t>
        </r>
      </text>
    </comment>
    <comment ref="B29" authorId="0">
      <text>
        <r>
          <rPr>
            <b/>
            <sz val="8"/>
            <color indexed="81"/>
            <rFont val="Tahoma"/>
            <family val="2"/>
          </rPr>
          <t xml:space="preserve">Comptes 33,34
</t>
        </r>
        <r>
          <rPr>
            <sz val="8"/>
            <color indexed="81"/>
            <rFont val="Tahoma"/>
            <family val="2"/>
          </rPr>
          <t xml:space="preserve">
</t>
        </r>
      </text>
    </comment>
    <comment ref="C29" authorId="0">
      <text>
        <r>
          <rPr>
            <b/>
            <sz val="8"/>
            <color indexed="81"/>
            <rFont val="Tahoma"/>
            <family val="2"/>
          </rPr>
          <t xml:space="preserve">Comptes 393, 394
</t>
        </r>
      </text>
    </comment>
    <comment ref="H29" authorId="0">
      <text>
        <r>
          <rPr>
            <b/>
            <sz val="8"/>
            <color indexed="81"/>
            <rFont val="Tahoma"/>
            <family val="2"/>
          </rPr>
          <t xml:space="preserve">Compte 18
</t>
        </r>
      </text>
    </comment>
    <comment ref="B30" authorId="0">
      <text>
        <r>
          <rPr>
            <b/>
            <sz val="8"/>
            <color indexed="81"/>
            <rFont val="Tahoma"/>
            <family val="2"/>
          </rPr>
          <t xml:space="preserve">Compte 35
</t>
        </r>
        <r>
          <rPr>
            <sz val="8"/>
            <color indexed="81"/>
            <rFont val="Tahoma"/>
            <family val="2"/>
          </rPr>
          <t xml:space="preserve">
</t>
        </r>
      </text>
    </comment>
    <comment ref="C30" authorId="0">
      <text>
        <r>
          <rPr>
            <b/>
            <sz val="8"/>
            <color indexed="81"/>
            <rFont val="Tahoma"/>
            <family val="2"/>
          </rPr>
          <t xml:space="preserve">Compte 395
</t>
        </r>
      </text>
    </comment>
    <comment ref="B31" authorId="0">
      <text>
        <r>
          <rPr>
            <b/>
            <sz val="8"/>
            <color indexed="81"/>
            <rFont val="Tahoma"/>
            <family val="2"/>
          </rPr>
          <t xml:space="preserve">Compte 37
</t>
        </r>
        <r>
          <rPr>
            <sz val="8"/>
            <color indexed="81"/>
            <rFont val="Tahoma"/>
            <family val="2"/>
          </rPr>
          <t xml:space="preserve">
</t>
        </r>
      </text>
    </comment>
    <comment ref="C31" authorId="0">
      <text>
        <r>
          <rPr>
            <b/>
            <sz val="8"/>
            <color indexed="81"/>
            <rFont val="Tahoma"/>
            <family val="2"/>
          </rPr>
          <t xml:space="preserve">Compte 397
</t>
        </r>
      </text>
    </comment>
    <comment ref="B32" authorId="0">
      <text>
        <r>
          <rPr>
            <b/>
            <sz val="8"/>
            <color indexed="81"/>
            <rFont val="Tahoma"/>
            <family val="2"/>
          </rPr>
          <t>Compte 4091</t>
        </r>
      </text>
    </comment>
    <comment ref="H32" authorId="0">
      <text>
        <r>
          <rPr>
            <b/>
            <sz val="8"/>
            <color indexed="81"/>
            <rFont val="Tahoma"/>
            <family val="2"/>
          </rPr>
          <t>Compte 157, 158</t>
        </r>
      </text>
    </comment>
    <comment ref="H33" authorId="0">
      <text>
        <r>
          <rPr>
            <b/>
            <sz val="8"/>
            <color indexed="81"/>
            <rFont val="Tahoma"/>
            <family val="2"/>
          </rPr>
          <t>Compte 19</t>
        </r>
      </text>
    </comment>
    <comment ref="B34" authorId="0">
      <text>
        <r>
          <rPr>
            <b/>
            <sz val="8"/>
            <color indexed="81"/>
            <rFont val="Tahoma"/>
            <family val="2"/>
          </rPr>
          <t xml:space="preserve">Comptes 411 à 418
</t>
        </r>
      </text>
    </comment>
    <comment ref="C34" authorId="0">
      <text>
        <r>
          <rPr>
            <b/>
            <sz val="8"/>
            <color indexed="81"/>
            <rFont val="Tahoma"/>
            <family val="2"/>
          </rPr>
          <t>Compte 491</t>
        </r>
      </text>
    </comment>
    <comment ref="B35" authorId="0">
      <text>
        <r>
          <rPr>
            <b/>
            <sz val="8"/>
            <color indexed="81"/>
            <rFont val="Tahoma"/>
            <family val="2"/>
          </rPr>
          <t>Comptes 4096, 4097, 4098, 4287, 4387, 4886, 441, 4431, 4438, 4456, 4458D, 4487 45D, 462, 465, 4687 472</t>
        </r>
      </text>
    </comment>
    <comment ref="C35" authorId="0">
      <text>
        <r>
          <rPr>
            <b/>
            <sz val="8"/>
            <color indexed="81"/>
            <rFont val="Tahoma"/>
            <family val="2"/>
          </rPr>
          <t>Compte 495, 496</t>
        </r>
      </text>
    </comment>
    <comment ref="B36" authorId="0">
      <text>
        <r>
          <rPr>
            <b/>
            <sz val="8"/>
            <color indexed="81"/>
            <rFont val="Tahoma"/>
            <family val="2"/>
          </rPr>
          <t>Compte 50</t>
        </r>
      </text>
    </comment>
    <comment ref="C36" authorId="0">
      <text>
        <r>
          <rPr>
            <b/>
            <sz val="8"/>
            <color indexed="81"/>
            <rFont val="Tahoma"/>
            <family val="2"/>
          </rPr>
          <t>Compte 59</t>
        </r>
      </text>
    </comment>
    <comment ref="H36" authorId="0">
      <text>
        <r>
          <rPr>
            <b/>
            <sz val="8"/>
            <color indexed="81"/>
            <rFont val="Tahoma"/>
            <family val="2"/>
          </rPr>
          <t>Comptes 164, 518, 519</t>
        </r>
      </text>
    </comment>
    <comment ref="B37" authorId="0">
      <text>
        <r>
          <rPr>
            <b/>
            <sz val="8"/>
            <color indexed="81"/>
            <rFont val="Tahoma"/>
            <family val="2"/>
          </rPr>
          <t>Compte 51 (sauf 519)</t>
        </r>
      </text>
    </comment>
    <comment ref="H37" authorId="0">
      <text>
        <r>
          <rPr>
            <b/>
            <sz val="8"/>
            <color indexed="81"/>
            <rFont val="Tahoma"/>
            <family val="2"/>
          </rPr>
          <t>Comptes 165, 167, 168, 169, 17</t>
        </r>
      </text>
    </comment>
    <comment ref="B38" authorId="0">
      <text>
        <r>
          <rPr>
            <b/>
            <sz val="8"/>
            <color indexed="81"/>
            <rFont val="Tahoma"/>
            <family val="2"/>
          </rPr>
          <t>Comptes 486</t>
        </r>
      </text>
    </comment>
    <comment ref="H38" authorId="0">
      <text>
        <r>
          <rPr>
            <b/>
            <sz val="8"/>
            <color indexed="81"/>
            <rFont val="Tahoma"/>
            <family val="2"/>
          </rPr>
          <t>Comptes 4191, 4192</t>
        </r>
      </text>
    </comment>
    <comment ref="H39" authorId="0">
      <text>
        <r>
          <rPr>
            <b/>
            <sz val="8"/>
            <color indexed="81"/>
            <rFont val="Tahoma"/>
            <family val="2"/>
          </rPr>
          <t>Comptes 4196, 4197, 4198</t>
        </r>
      </text>
    </comment>
    <comment ref="B40" authorId="0">
      <text>
        <r>
          <rPr>
            <b/>
            <sz val="8"/>
            <color indexed="81"/>
            <rFont val="Tahoma"/>
            <family val="2"/>
          </rPr>
          <t>Compte 481</t>
        </r>
      </text>
    </comment>
    <comment ref="H40" authorId="0">
      <text>
        <r>
          <rPr>
            <b/>
            <sz val="8"/>
            <color indexed="81"/>
            <rFont val="Tahoma"/>
            <family val="2"/>
          </rPr>
          <t>Comptes 401, 403, 408</t>
        </r>
      </text>
    </comment>
    <comment ref="B41" authorId="0">
      <text>
        <r>
          <rPr>
            <b/>
            <sz val="8"/>
            <color indexed="81"/>
            <rFont val="Tahoma"/>
            <family val="2"/>
          </rPr>
          <t>Compte 169</t>
        </r>
      </text>
    </comment>
    <comment ref="H41" authorId="0">
      <text>
        <r>
          <rPr>
            <b/>
            <sz val="8"/>
            <color indexed="81"/>
            <rFont val="Tahoma"/>
            <family val="2"/>
          </rPr>
          <t>Comptes 421 à 427, 4282, 4286, 431, 437, 4382, 4386, 441, 443C, 444, 4452, 4455, 4458C, 4457, 446, 447, 4482, 4486</t>
        </r>
      </text>
    </comment>
    <comment ref="B42" authorId="0">
      <text>
        <r>
          <rPr>
            <b/>
            <sz val="8"/>
            <color indexed="81"/>
            <rFont val="Tahoma"/>
            <family val="2"/>
          </rPr>
          <t>Compte 476</t>
        </r>
        <r>
          <rPr>
            <sz val="8"/>
            <color indexed="81"/>
            <rFont val="Tahoma"/>
            <family val="2"/>
          </rPr>
          <t xml:space="preserve">
</t>
        </r>
      </text>
    </comment>
    <comment ref="H42" authorId="0">
      <text>
        <r>
          <rPr>
            <b/>
            <sz val="8"/>
            <color indexed="81"/>
            <rFont val="Tahoma"/>
            <family val="2"/>
          </rPr>
          <t>Comptes 404, 405</t>
        </r>
      </text>
    </comment>
    <comment ref="H43" authorId="0">
      <text>
        <r>
          <rPr>
            <b/>
            <sz val="8"/>
            <color indexed="81"/>
            <rFont val="Tahoma"/>
            <family val="2"/>
          </rPr>
          <t>Comptes 45C, 464, 467C, 4686, 471, 477, 478C, 4887</t>
        </r>
      </text>
    </comment>
    <comment ref="H44" authorId="0">
      <text>
        <r>
          <rPr>
            <b/>
            <sz val="8"/>
            <color indexed="81"/>
            <rFont val="Tahoma"/>
            <family val="2"/>
          </rPr>
          <t>Compte 487</t>
        </r>
      </text>
    </comment>
    <comment ref="H46" authorId="0">
      <text>
        <r>
          <rPr>
            <b/>
            <sz val="8"/>
            <color indexed="81"/>
            <rFont val="Tahoma"/>
            <family val="2"/>
          </rPr>
          <t xml:space="preserve">Compte 477
</t>
        </r>
        <r>
          <rPr>
            <sz val="8"/>
            <color indexed="81"/>
            <rFont val="Tahoma"/>
            <family val="2"/>
          </rPr>
          <t xml:space="preserve">
</t>
        </r>
      </text>
    </comment>
  </commentList>
</comments>
</file>

<file path=xl/comments2.xml><?xml version="1.0" encoding="utf-8"?>
<comments xmlns="http://schemas.openxmlformats.org/spreadsheetml/2006/main">
  <authors>
    <author>Emmanuel SILVY</author>
  </authors>
  <commentList>
    <comment ref="F26" authorId="0">
      <text>
        <r>
          <rPr>
            <b/>
            <sz val="8"/>
            <color indexed="81"/>
            <rFont val="Tahoma"/>
            <family val="2"/>
          </rPr>
          <t>Suite à l'arrêté du 18/01/07, vous pouvez ventiler le montant sur le compte 11510 et/ou le compte 11511</t>
        </r>
        <r>
          <rPr>
            <sz val="8"/>
            <color indexed="81"/>
            <rFont val="Tahoma"/>
            <family val="2"/>
          </rPr>
          <t xml:space="preserve">
</t>
        </r>
      </text>
    </comment>
  </commentList>
</comments>
</file>

<file path=xl/comments3.xml><?xml version="1.0" encoding="utf-8"?>
<comments xmlns="http://schemas.openxmlformats.org/spreadsheetml/2006/main">
  <authors>
    <author>Véronique Dastarac</author>
  </authors>
  <commentList>
    <comment ref="A25" authorId="0">
      <text>
        <r>
          <rPr>
            <b/>
            <sz val="8"/>
            <color indexed="81"/>
            <rFont val="Tahoma"/>
            <family val="2"/>
          </rPr>
          <t>Pole thérapeutique</t>
        </r>
        <r>
          <rPr>
            <sz val="8"/>
            <color indexed="81"/>
            <rFont val="Tahoma"/>
            <family val="2"/>
          </rPr>
          <t xml:space="preserve">
</t>
        </r>
      </text>
    </comment>
    <comment ref="A38" authorId="0">
      <text>
        <r>
          <rPr>
            <sz val="8"/>
            <color indexed="81"/>
            <rFont val="Tahoma"/>
            <family val="2"/>
          </rPr>
          <t xml:space="preserve">100 K€ de CNR accordés dont 50 K€ sur le SESSAD
</t>
        </r>
      </text>
    </comment>
  </commentList>
</comments>
</file>

<file path=xl/comments4.xml><?xml version="1.0" encoding="utf-8"?>
<comments xmlns="http://schemas.openxmlformats.org/spreadsheetml/2006/main">
  <authors>
    <author>CIFO</author>
    <author>Véronique Dastarac</author>
  </authors>
  <commentList>
    <comment ref="A5" authorId="0">
      <text>
        <r>
          <rPr>
            <sz val="8"/>
            <color indexed="81"/>
            <rFont val="Tahoma"/>
            <family val="2"/>
          </rPr>
          <t xml:space="preserve">Il s'agit de la dotation aux amortissements des immobilisations et des charges à répartir de l'année antérieure à celle indiquée cellule C3 qui sert de base au calcul des surcoûts. Cette donnée reste constante sur toute la durée du programme. 
</t>
        </r>
      </text>
    </comment>
    <comment ref="A6" authorId="0">
      <text>
        <r>
          <rPr>
            <sz val="8"/>
            <color indexed="81"/>
            <rFont val="Tahoma"/>
            <family val="2"/>
          </rPr>
          <t xml:space="preserve">Il s'agit des dotations aux amortissements concernant les années indiquées cellules C3 à H3 induites par les immobilisations et les charges à répartir acquises antérieurement à l'année indiquée cellule C3. </t>
        </r>
      </text>
    </comment>
    <comment ref="A7" authorId="0">
      <text>
        <r>
          <rPr>
            <sz val="8"/>
            <color indexed="81"/>
            <rFont val="Tahoma"/>
            <family val="2"/>
          </rPr>
          <t xml:space="preserve">Il s'agit des dotations aux amortissements induites annuellement par les nouvelles acquisitions d'immobilisations au cours de la durée du programme. </t>
        </r>
      </text>
    </comment>
    <comment ref="A8" authorId="0">
      <text/>
    </comment>
    <comment ref="A10" authorId="0">
      <text>
        <r>
          <rPr>
            <sz val="8"/>
            <color indexed="81"/>
            <rFont val="Tahoma"/>
            <family val="2"/>
          </rPr>
          <t xml:space="preserve">Il s'agit des frais financiers liés aux emprunts de l'année antérieure à celle indiquée cellule B3 qui sert de base au calcul des surcoûts. Cette donnée reste constante sur toute la durée du programme. </t>
        </r>
      </text>
    </comment>
    <comment ref="A11" authorId="0">
      <text>
        <r>
          <rPr>
            <sz val="8"/>
            <color indexed="81"/>
            <rFont val="Tahoma"/>
            <family val="2"/>
          </rPr>
          <t xml:space="preserve">Il s'agit des frais financiers concernant les années indiquées cellules B3 à F3 induits par les emprunts contractés antérieurement à l'année indiquée cellule B3. </t>
        </r>
      </text>
    </comment>
    <comment ref="A12" authorId="0">
      <text>
        <r>
          <rPr>
            <sz val="8"/>
            <color indexed="81"/>
            <rFont val="Tahoma"/>
            <family val="2"/>
          </rPr>
          <t>Il s'agit des frais financiers induits annuellement par les emprunts nouveaux contractés en cours de réalisation du programme. </t>
        </r>
      </text>
    </comment>
    <comment ref="C34" authorId="1">
      <text>
        <r>
          <rPr>
            <b/>
            <sz val="8"/>
            <color indexed="81"/>
            <rFont val="Tahoma"/>
            <family val="2"/>
          </rPr>
          <t>46 places autorisées</t>
        </r>
      </text>
    </comment>
  </commentList>
</comments>
</file>

<file path=xl/sharedStrings.xml><?xml version="1.0" encoding="utf-8"?>
<sst xmlns="http://schemas.openxmlformats.org/spreadsheetml/2006/main" count="426" uniqueCount="341">
  <si>
    <t>A C T I F</t>
  </si>
  <si>
    <t>Montant brut</t>
  </si>
  <si>
    <t>Amort. et dépréciation</t>
  </si>
  <si>
    <t>Montant net</t>
  </si>
  <si>
    <t>Frais d'établissement</t>
  </si>
  <si>
    <t>Autres immobilisations incorporelles</t>
  </si>
  <si>
    <t>Immobilisations incorporelles en cours</t>
  </si>
  <si>
    <t>Terrains</t>
  </si>
  <si>
    <t>Constructions</t>
  </si>
  <si>
    <t>Installations techniques, matériel et outillage</t>
  </si>
  <si>
    <t>Autres immobilisations corporelles</t>
  </si>
  <si>
    <t>Immobilisations corporelles en cours</t>
  </si>
  <si>
    <t>Participations et créances rattachées à des participations</t>
  </si>
  <si>
    <t>Autres titres immobilisés</t>
  </si>
  <si>
    <t>Prêts</t>
  </si>
  <si>
    <t>Autres immobilisations financières</t>
  </si>
  <si>
    <t>TOTAL I</t>
  </si>
  <si>
    <t>TOTAL II</t>
  </si>
  <si>
    <t>Stocks et en-cours</t>
  </si>
  <si>
    <t>Matières premières et fournitures</t>
  </si>
  <si>
    <t>Autres approvisionnements</t>
  </si>
  <si>
    <t>En-cours de production (biens et services)</t>
  </si>
  <si>
    <t>Produits intermédiaires et finis</t>
  </si>
  <si>
    <t>Marchandises</t>
  </si>
  <si>
    <t>Avances et acomptes versés sur commandes</t>
  </si>
  <si>
    <t>Autres créances</t>
  </si>
  <si>
    <t>Valeurs mobilières de placement</t>
  </si>
  <si>
    <t>Disponibilités</t>
  </si>
  <si>
    <t>Charges constatées d'avance</t>
  </si>
  <si>
    <t>TOTAL III</t>
  </si>
  <si>
    <t>Charges à répartir sur plusieurs exercices        IV</t>
  </si>
  <si>
    <t>Primes de remboursement des obligations         V</t>
  </si>
  <si>
    <t>TOTAL GENERAL        (I + II + III + IV + V)</t>
  </si>
  <si>
    <t>(1) Un tableau annexé à ce bilan doit détailler les différents comptes de liaison relatifs à l’investissement, à l’exploitation et à la trésorerie pour cet établissement entre cet établissement et les autres établissements et services concernés.</t>
  </si>
  <si>
    <t>(2) Dont à moins d'un an : ……………………………………….</t>
  </si>
  <si>
    <t>Dont à plus d'un an  ……………………………………..…</t>
  </si>
  <si>
    <t>P A S S I F</t>
  </si>
  <si>
    <t>Fonds associatifs sans droit de reprise</t>
  </si>
  <si>
    <t>Fonds associatifs avec droit de reprise</t>
  </si>
  <si>
    <t>Dons et legs</t>
  </si>
  <si>
    <t>Subventions d’investissement sur biens renouvelables</t>
  </si>
  <si>
    <t>Réserves</t>
  </si>
  <si>
    <t>Excédents affectés à l'investissement</t>
  </si>
  <si>
    <t>Autres réserves</t>
  </si>
  <si>
    <t>Subventions d'investissement sur biens non renouvelables</t>
  </si>
  <si>
    <t>Provisions réglementées</t>
  </si>
  <si>
    <t>Couverture du besoin en fonds de roulement</t>
  </si>
  <si>
    <t>Amortissements dérogatoires et provisions pour renouvellement des immobilisations</t>
  </si>
  <si>
    <t>Réserves des plus-values nettes d'actif</t>
  </si>
  <si>
    <t xml:space="preserve">Comptes de liaison </t>
  </si>
  <si>
    <t>Provisions pour risques</t>
  </si>
  <si>
    <t>Provisions pour charges</t>
  </si>
  <si>
    <t>Fonds dédiés</t>
  </si>
  <si>
    <t>Avances et acomptes reçus sur commandes en cours</t>
  </si>
  <si>
    <t>Redevables créditeurs</t>
  </si>
  <si>
    <t>Dettes  sociales et fiscales</t>
  </si>
  <si>
    <t>Dettes sur immobilisations et comptes rattachés</t>
  </si>
  <si>
    <t>Produits constatés d'avance</t>
  </si>
  <si>
    <t>TOTAL IV</t>
  </si>
  <si>
    <t>Ecart de conversion (passif)</t>
  </si>
  <si>
    <t>TOTAL V</t>
  </si>
  <si>
    <r>
      <t xml:space="preserve">Comptes de liaison </t>
    </r>
    <r>
      <rPr>
        <sz val="9"/>
        <rFont val="Arial"/>
        <family val="2"/>
      </rPr>
      <t>(1)</t>
    </r>
  </si>
  <si>
    <r>
      <t>Créances</t>
    </r>
    <r>
      <rPr>
        <b/>
        <sz val="9"/>
        <color indexed="12"/>
        <rFont val="Arial"/>
        <family val="2"/>
      </rPr>
      <t xml:space="preserve"> (2)</t>
    </r>
  </si>
  <si>
    <r>
      <t xml:space="preserve">Créances redevables et comptes rattachés </t>
    </r>
    <r>
      <rPr>
        <sz val="9"/>
        <rFont val="Arial"/>
        <family val="2"/>
      </rPr>
      <t>(3)</t>
    </r>
  </si>
  <si>
    <r>
      <t xml:space="preserve">Ecart de conversion (actif)  </t>
    </r>
    <r>
      <rPr>
        <b/>
        <sz val="11"/>
        <rFont val="Arial"/>
        <family val="2"/>
      </rPr>
      <t xml:space="preserve">                               </t>
    </r>
    <r>
      <rPr>
        <sz val="11"/>
        <rFont val="Arial"/>
        <family val="2"/>
      </rPr>
      <t xml:space="preserve">  VI</t>
    </r>
  </si>
  <si>
    <t>BIENS</t>
  </si>
  <si>
    <t>FINANCEMENTS</t>
  </si>
  <si>
    <t>Biens stables</t>
  </si>
  <si>
    <t xml:space="preserve">Financements stables </t>
  </si>
  <si>
    <t>Immobilisations incorporelles nettes</t>
  </si>
  <si>
    <t>Apports ou fonds associatifs</t>
  </si>
  <si>
    <t>Immobilisations corporelles brutes</t>
  </si>
  <si>
    <t>Réserves des plus values nettes (1)</t>
  </si>
  <si>
    <t>Subventions d'investissements</t>
  </si>
  <si>
    <t>Provisions réglementées sur plus-values nettes d'actif</t>
  </si>
  <si>
    <t>Emprunts et dettes financières</t>
  </si>
  <si>
    <t>Immobilisations en cours</t>
  </si>
  <si>
    <t>Dépôts et cautionnements reçus</t>
  </si>
  <si>
    <t>Immobilisations financières</t>
  </si>
  <si>
    <t>Amortissements des immobilisations</t>
  </si>
  <si>
    <t>Charges à répartir</t>
  </si>
  <si>
    <t>Autres</t>
  </si>
  <si>
    <t>Comptes de liaison investissement</t>
  </si>
  <si>
    <t>FONDS DE ROULEMENT D'INVESTISSEMENT NEGATIF (I-II)</t>
  </si>
  <si>
    <t>FONDS DE ROULEMENT D'INVESTISSEMENT POSITIF (I-II)</t>
  </si>
  <si>
    <t>Actifs stables d'exploitation</t>
  </si>
  <si>
    <t>Financements stables d'exploitation</t>
  </si>
  <si>
    <t xml:space="preserve">   - réduction des charges d'exploitation</t>
  </si>
  <si>
    <t xml:space="preserve">   - financement de mesures d'exploitation</t>
  </si>
  <si>
    <t>Provisions pour risques et charges</t>
  </si>
  <si>
    <t>Comptes de liaison trésorerie (stable)</t>
  </si>
  <si>
    <t>FONDS DE ROULEMENT  D'EXPLOITATION NEGATIF (III-IV)</t>
  </si>
  <si>
    <t>FONDS DE ROULEMENT  D'EXPLOITATION POSITIF (III-IV)</t>
  </si>
  <si>
    <t>FONDS DE ROULEMENT NET GLOBAL NEGATIF</t>
  </si>
  <si>
    <t>FONDS DE ROULEMENT NET GLOBAL POSITIF</t>
  </si>
  <si>
    <t>Valeurs d'exploitation</t>
  </si>
  <si>
    <t>Dettes d'exploitation</t>
  </si>
  <si>
    <t>Stocks</t>
  </si>
  <si>
    <t>Avances reçues</t>
  </si>
  <si>
    <t>Avances et acomptes versés</t>
  </si>
  <si>
    <t>Fournisseurs d'exploitation</t>
  </si>
  <si>
    <t>Organismes payeurs, usagers</t>
  </si>
  <si>
    <t>Dettes sociales</t>
  </si>
  <si>
    <t>Dettes fiscales</t>
  </si>
  <si>
    <t>Créances diverses d'exploitation</t>
  </si>
  <si>
    <t>Dettes diverses d'exploitation</t>
  </si>
  <si>
    <t>Dépréciation des stocks et créances</t>
  </si>
  <si>
    <t>Ressources à reverser à l'aide sociale</t>
  </si>
  <si>
    <t>Fonds déposés par les résidents</t>
  </si>
  <si>
    <t>Comptes de liaison exploitation</t>
  </si>
  <si>
    <t>TOTAL VI</t>
  </si>
  <si>
    <t>BESOIN EN FONDS DE ROULEMENT 
(VI-V)</t>
  </si>
  <si>
    <t>EXCEDENT DE FINANCEMENT D'EXPLOITATION (VI-V)</t>
  </si>
  <si>
    <t>Liquidités</t>
  </si>
  <si>
    <t>Financements à court terme</t>
  </si>
  <si>
    <t>Fournisseurs d'immobilisations</t>
  </si>
  <si>
    <t>Fonds des majeurs protégés</t>
  </si>
  <si>
    <t>Concours bancaires courants</t>
  </si>
  <si>
    <t>Ligne de trésorerie</t>
  </si>
  <si>
    <t>Intérêts courus non échus</t>
  </si>
  <si>
    <t>Comptes de liaison trésorerie</t>
  </si>
  <si>
    <t>TOTAL VIII</t>
  </si>
  <si>
    <t>TOTAL VII</t>
  </si>
  <si>
    <t>TRESORERIE POSITIVE (VIII-VII)</t>
  </si>
  <si>
    <t>TRESORERIE NEGATIVE (VIII-VII)</t>
  </si>
  <si>
    <t>TOTAL DES BIENS  (II+IV+VI+VIII)</t>
  </si>
  <si>
    <t>TOTAL DES FINANCEMENTS (I+III+V+VII)</t>
  </si>
  <si>
    <t>(1) Concerne les établissements publics: compte 1064.</t>
  </si>
  <si>
    <t>VARIATION  DU FONDS DE ROULEMENT D'INVESTISSEMENT (FRI)</t>
  </si>
  <si>
    <t>R E S S O U R C E S</t>
  </si>
  <si>
    <t>Augmentation des fonds propres (associatifs ou apports)</t>
  </si>
  <si>
    <t xml:space="preserve">Réserves des plus-values nettes (établissements publics) </t>
  </si>
  <si>
    <t>Excédents ou réserves de trésorerie affectés à l'investissement</t>
  </si>
  <si>
    <t>Plus-values de cessions d'actifs / Dons et legs en capital</t>
  </si>
  <si>
    <t>Autres dettes financières (dont dépôts et cautionnements reçus…)</t>
  </si>
  <si>
    <t>Amortissements des actifs acquis avant le démarrage du plan</t>
  </si>
  <si>
    <t xml:space="preserve">      - Constructions (bâtiments)</t>
  </si>
  <si>
    <t xml:space="preserve">      - Agencements installations</t>
  </si>
  <si>
    <t xml:space="preserve">      - Matériel-outillage, équipements mobiliers</t>
  </si>
  <si>
    <t xml:space="preserve">      - Autes immobilisations</t>
  </si>
  <si>
    <t>E M P L O I S</t>
  </si>
  <si>
    <t>Subventions d'investissement inscrites au compte de résultat</t>
  </si>
  <si>
    <t>Remboursement des emprunts antérieurs</t>
  </si>
  <si>
    <t xml:space="preserve">      - Autres immobilisations</t>
  </si>
  <si>
    <t xml:space="preserve">      - Immobilisations financières - prêts, cautionnements versés.</t>
  </si>
  <si>
    <t>VARIATION NETTE DU FRI (A - B) = C</t>
  </si>
  <si>
    <t>FRI INITIAL = D</t>
  </si>
  <si>
    <t>FRI CUMULE = D + C = E</t>
  </si>
  <si>
    <t xml:space="preserve">VARIATION DU FONDS DE ROULEMENT D'EXPLOITATION   (FRE) </t>
  </si>
  <si>
    <t>Reprise des déficits d'exploitation</t>
  </si>
  <si>
    <t>Reprise des excédents:</t>
  </si>
  <si>
    <t>Reprise sur fonds dédiés</t>
  </si>
  <si>
    <t>VARIATION NETTE DU FRE = (F - G) = H</t>
  </si>
  <si>
    <t>FRE INITIAL  = I</t>
  </si>
  <si>
    <t>FRE CUMULE  = I + H = J</t>
  </si>
  <si>
    <t>FONDS DE ROULEMENT NET GLOBAL CUMULE  (E + J)</t>
  </si>
  <si>
    <t>Procédure distincte d'investissement</t>
  </si>
  <si>
    <t>Cette application est la propriété intellectuelle d'Emmanuel SILVY. Elle fait l'objet d'une protection déposée au nom du CIFO. Toute infraction à la loi sera poursuivie sans délai auprès du tribunal de Montpellier.</t>
  </si>
  <si>
    <t>PROGRAMME D'INVESTISSEMENT</t>
  </si>
  <si>
    <t>Ordre de priorité</t>
  </si>
  <si>
    <t>Nature de l'opération prévue</t>
  </si>
  <si>
    <t>Coût (par tranche si nécessaire)</t>
  </si>
  <si>
    <t>Date de réalisation probable</t>
  </si>
  <si>
    <t>Durée d'amortis-sement</t>
  </si>
  <si>
    <t>Mode d'amortis-sement</t>
  </si>
  <si>
    <t>Financement prévu</t>
  </si>
  <si>
    <t>Montant</t>
  </si>
  <si>
    <t>Taux</t>
  </si>
  <si>
    <t>Durée</t>
  </si>
  <si>
    <t>TOTAL</t>
  </si>
  <si>
    <t>Retenu par l'autorité de tarification (cadre réservé à l'administration)</t>
  </si>
  <si>
    <r>
      <t xml:space="preserve">Autofi-nancement </t>
    </r>
    <r>
      <rPr>
        <sz val="8"/>
        <rFont val="Arial"/>
        <family val="2"/>
      </rPr>
      <t>(1)</t>
    </r>
  </si>
  <si>
    <r>
      <t>Subvention ou apport</t>
    </r>
    <r>
      <rPr>
        <sz val="8"/>
        <rFont val="Arial"/>
        <family val="2"/>
      </rPr>
      <t xml:space="preserve"> (2)</t>
    </r>
  </si>
  <si>
    <r>
      <t xml:space="preserve">Emprunts </t>
    </r>
    <r>
      <rPr>
        <sz val="8"/>
        <rFont val="Arial"/>
        <family val="2"/>
      </rPr>
      <t>(3)</t>
    </r>
  </si>
  <si>
    <r>
      <t xml:space="preserve">Total 
</t>
    </r>
    <r>
      <rPr>
        <sz val="8"/>
        <rFont val="Arial"/>
        <family val="2"/>
      </rPr>
      <t>(de 1 à 3)</t>
    </r>
  </si>
  <si>
    <t>TABLEAU DES EMPRUNTS AUTORISES ET CONTRACTES</t>
  </si>
  <si>
    <t>Organisme prêteur</t>
  </si>
  <si>
    <t>Date de souscription</t>
  </si>
  <si>
    <t>Durée (années)</t>
  </si>
  <si>
    <t>Taux %</t>
  </si>
  <si>
    <t>Capital emprunté</t>
  </si>
  <si>
    <t>Capital</t>
  </si>
  <si>
    <t>Intérêt</t>
  </si>
  <si>
    <t xml:space="preserve">TOTAL </t>
  </si>
  <si>
    <t xml:space="preserve"> TABLEAU DES EMPRUNTS NOUVEAUX SOUMIS A AUTORISATION</t>
  </si>
  <si>
    <t>Dette en fin d'exercice précédent</t>
  </si>
  <si>
    <t>TABLEAU DE SURCOUTS D'EXPLOITATION</t>
  </si>
  <si>
    <t xml:space="preserve">amortissements de l'exercice précédent la première année du plan </t>
  </si>
  <si>
    <t>a</t>
  </si>
  <si>
    <t xml:space="preserve">Amortissements des nouveaux investissements </t>
  </si>
  <si>
    <t>A</t>
  </si>
  <si>
    <t xml:space="preserve">Frais financiers de l'exercice précédent la première année du plan </t>
  </si>
  <si>
    <t>b</t>
  </si>
  <si>
    <t>B</t>
  </si>
  <si>
    <t xml:space="preserve">Frais financiers sur emprunts nouveaux </t>
  </si>
  <si>
    <t xml:space="preserve">Charges afférentes à l'exploitation courante                 </t>
  </si>
  <si>
    <t xml:space="preserve"> -</t>
  </si>
  <si>
    <t>Charges afférentes au personnel</t>
  </si>
  <si>
    <t>Autres charges afférentes à la structure</t>
  </si>
  <si>
    <t>(hors amortissements et frais financiers détaillés ci-dessus)</t>
  </si>
  <si>
    <r>
      <t xml:space="preserve">Surcoûts (+) ou économies (-) sur les amortissements et frais financiers du </t>
    </r>
    <r>
      <rPr>
        <b/>
        <sz val="10"/>
        <color indexed="12"/>
        <rFont val="Verdana"/>
        <family val="2"/>
      </rPr>
      <t>Groupe III</t>
    </r>
  </si>
  <si>
    <r>
      <t>Amortissements sur acquisitions antérieures à la 1</t>
    </r>
    <r>
      <rPr>
        <vertAlign val="superscript"/>
        <sz val="10"/>
        <rFont val="Verdana"/>
        <family val="2"/>
      </rPr>
      <t>ère</t>
    </r>
    <r>
      <rPr>
        <sz val="10"/>
        <rFont val="Verdana"/>
        <family val="2"/>
      </rPr>
      <t xml:space="preserve"> année du plan </t>
    </r>
  </si>
  <si>
    <r>
      <t>Surcoûts liés aux amortissements =</t>
    </r>
    <r>
      <rPr>
        <sz val="10"/>
        <rFont val="Verdana"/>
        <family val="2"/>
      </rPr>
      <t xml:space="preserve"> A - (a)  </t>
    </r>
  </si>
  <si>
    <r>
      <t>Frais financiers sur emprunts antérieurs à la 1</t>
    </r>
    <r>
      <rPr>
        <vertAlign val="superscript"/>
        <sz val="10"/>
        <rFont val="Verdana"/>
        <family val="2"/>
      </rPr>
      <t>ère</t>
    </r>
    <r>
      <rPr>
        <sz val="10"/>
        <rFont val="Verdana"/>
        <family val="2"/>
      </rPr>
      <t xml:space="preserve"> année du plan </t>
    </r>
  </si>
  <si>
    <r>
      <t xml:space="preserve">Surcoûts liés aux frais financiers =  </t>
    </r>
    <r>
      <rPr>
        <sz val="10"/>
        <rFont val="Verdana"/>
        <family val="2"/>
      </rPr>
      <t>B -</t>
    </r>
    <r>
      <rPr>
        <b/>
        <sz val="10"/>
        <rFont val="Verdana"/>
        <family val="2"/>
      </rPr>
      <t xml:space="preserve"> </t>
    </r>
    <r>
      <rPr>
        <sz val="10"/>
        <rFont val="Verdana"/>
        <family val="2"/>
      </rPr>
      <t>(b)</t>
    </r>
    <r>
      <rPr>
        <i/>
        <sz val="10"/>
        <rFont val="Verdana"/>
        <family val="2"/>
      </rPr>
      <t xml:space="preserve"> </t>
    </r>
  </si>
  <si>
    <r>
      <t xml:space="preserve">Surcoûts (+) ou économies (-) sur le </t>
    </r>
    <r>
      <rPr>
        <b/>
        <sz val="10"/>
        <color indexed="12"/>
        <rFont val="Verdana"/>
        <family val="2"/>
      </rPr>
      <t>GROUPE I</t>
    </r>
  </si>
  <si>
    <r>
      <t xml:space="preserve">Surcoûts (+) ou économies (-) sur le </t>
    </r>
    <r>
      <rPr>
        <b/>
        <sz val="10"/>
        <color indexed="12"/>
        <rFont val="Verdana"/>
        <family val="2"/>
      </rPr>
      <t>GROUPE II</t>
    </r>
  </si>
  <si>
    <r>
      <t xml:space="preserve">Surcoûts (+) ou économies (-) sur le </t>
    </r>
    <r>
      <rPr>
        <b/>
        <sz val="10"/>
        <color indexed="12"/>
        <rFont val="Verdana"/>
        <family val="2"/>
      </rPr>
      <t>GROUPE III</t>
    </r>
  </si>
  <si>
    <r>
      <t xml:space="preserve">TOTAL DES SURCOUTS ET/OU ECONOMIES
</t>
    </r>
    <r>
      <rPr>
        <sz val="8"/>
        <rFont val="Tahoma"/>
        <family val="2"/>
      </rPr>
      <t>calculés pour chaque année par rapport à l'année précédant la première année du plan</t>
    </r>
  </si>
  <si>
    <t>VARIATION DU BESOIN EN FONDS DE ROULEMENT (BFR)</t>
  </si>
  <si>
    <t>A U G M E N T A T I O N S</t>
  </si>
  <si>
    <t>Stocks : rotation plus lente</t>
  </si>
  <si>
    <t>Stocks : effet volume et/ou prix</t>
  </si>
  <si>
    <t>D I M I N U T I O N S</t>
  </si>
  <si>
    <t>Réduction des stocks</t>
  </si>
  <si>
    <t>VARIATION NETTE DU BFR = (K - L) = M</t>
  </si>
  <si>
    <t>BFR INITIAL  = N</t>
  </si>
  <si>
    <t>BFR CUMULE = N + M = O</t>
  </si>
  <si>
    <t>VARIATION NETTE DE LA TRESORERIE = C + H - M = P</t>
  </si>
  <si>
    <t xml:space="preserve">TRESORERIE INITIALE </t>
  </si>
  <si>
    <t>TRESORERIE NETTE EN FIN DE PERIODE</t>
  </si>
  <si>
    <t>(estimations des montants à ajouter en fin d'année )</t>
  </si>
  <si>
    <t>Dettes fournisseurs d'immobilisations</t>
  </si>
  <si>
    <t>LIQUIDITES EN FIN DE PERIODE</t>
  </si>
  <si>
    <t>Dettes : diminution (volume et/ou prix) ou accélération des délais de réglement</t>
  </si>
  <si>
    <t>Comptes de liaison (cycle d'exploitation)</t>
  </si>
  <si>
    <t>Créances : diminution (volume et/ou prix) ou accélération des délais de paiement</t>
  </si>
  <si>
    <t>Reprise sur provisions pour dépréciation des actifs circulants</t>
  </si>
  <si>
    <t>Dotations aux provisions pour dépréciation des actifs circulants</t>
  </si>
  <si>
    <t>Année du dernier exercice clos:</t>
  </si>
  <si>
    <t>Nom de l'établissement:</t>
  </si>
  <si>
    <t>Programme d'investissement - Annexe 5</t>
  </si>
  <si>
    <t>Bilan propre - Annexe 4</t>
  </si>
  <si>
    <t>Tableau des emprunts autorisés et contractés - Annexe 6</t>
  </si>
  <si>
    <t>Tableau des emprunts nouveaux soumis à autorisation - Annexe 7</t>
  </si>
  <si>
    <t>Bilan financier - Annexe 8</t>
  </si>
  <si>
    <t>Plan pluriannuel de financement - Annexe 2</t>
  </si>
  <si>
    <t>Tableau des surcoûts d'exploitation - Annexe 10</t>
  </si>
  <si>
    <t>Désignation de l'établissement</t>
  </si>
  <si>
    <t>Adresse</t>
  </si>
  <si>
    <t>Code Finess</t>
  </si>
  <si>
    <t>Président du conseil d'administration</t>
  </si>
  <si>
    <t>Plan Pluriannuel d'Investissement</t>
  </si>
  <si>
    <t>P.P.I.</t>
  </si>
  <si>
    <t>Etablissements privés</t>
  </si>
  <si>
    <t>SOMMAIRE</t>
  </si>
  <si>
    <t>Report à nouveau</t>
  </si>
  <si>
    <t>Report à nouveau   (gestion non contrôlée)</t>
  </si>
  <si>
    <t>Dépenses refusées par l'autorité de tarification ou inopposables aux financeurs</t>
  </si>
  <si>
    <t>Résultat sous sontrôle de tiers financeurs</t>
  </si>
  <si>
    <t>Dépenses non opposables aux tiers financeurs</t>
  </si>
  <si>
    <t>Résultat de l'exercice (excédent ou déficit)  (1)</t>
  </si>
  <si>
    <t>Immobilisations grevées de droits</t>
  </si>
  <si>
    <r>
      <t xml:space="preserve">Emprunts et dettes auprès des établissements de crédit </t>
    </r>
    <r>
      <rPr>
        <sz val="9"/>
        <rFont val="Arial"/>
        <family val="2"/>
      </rPr>
      <t>(2)</t>
    </r>
  </si>
  <si>
    <r>
      <t>Emprunts et dettes financières divers</t>
    </r>
    <r>
      <rPr>
        <sz val="9"/>
        <rFont val="Arial"/>
        <family val="2"/>
      </rPr>
      <t xml:space="preserve"> (3)</t>
    </r>
  </si>
  <si>
    <t>Dettes fournisseurs et comptes rattachés (4)</t>
  </si>
  <si>
    <r>
      <t xml:space="preserve">Autres dettes </t>
    </r>
    <r>
      <rPr>
        <sz val="9"/>
        <rFont val="Arial"/>
        <family val="2"/>
      </rPr>
      <t>(5)</t>
    </r>
  </si>
  <si>
    <t>(3) En particulier: aux cautions versées par les résidents à leur entrée dans l'établissement.</t>
  </si>
  <si>
    <t>(5) Dont fonds des majeurs protégés : ………………………………………..</t>
  </si>
  <si>
    <t>(1) dont compte 1201 :……………….…... et compte 1291 :……………….….. : résultats sous contrôle de tiers financeurs</t>
  </si>
  <si>
    <t>(2) Dont concours bancaires courants et soldes créditeurs de banques.</t>
  </si>
  <si>
    <t xml:space="preserve">(4) Dont à plus d'un an : …………………………………………………...     </t>
  </si>
  <si>
    <t>Dont à moins d'un an  :……...……………..</t>
  </si>
  <si>
    <t>(3) Dont créances mentionnées à l'article R. 314-96 du code de l'action sociale et des familles.</t>
  </si>
  <si>
    <t>Réserves de compensation des charges d'amortissement</t>
  </si>
  <si>
    <t>Provisions réglementées pour renouvellement des immobilisations</t>
  </si>
  <si>
    <t>Reprise sur les provisions pour renouvellement des immobilisations</t>
  </si>
  <si>
    <t>Reprise sur les réserves de compensation des charges d'amortissement</t>
  </si>
  <si>
    <t>Excédent et provisions affectés à la couverture du BFR</t>
  </si>
  <si>
    <t>Dotations aux provisions pour risques et charges</t>
  </si>
  <si>
    <t>Reprise sur les réserves de compensation des déficits</t>
  </si>
  <si>
    <t>Reprise sur les provisions pour risques et charges</t>
  </si>
  <si>
    <t xml:space="preserve">      - à la réduction des charges d'exploitation</t>
  </si>
  <si>
    <t xml:space="preserve">      - affecté aux mesures d'exploitation</t>
  </si>
  <si>
    <t>Réserve de compensation des charges d'amortissement</t>
  </si>
  <si>
    <t>Provisions pour renouvellement des immobilisations</t>
  </si>
  <si>
    <t>Amortissements comptables excédentaires différés (2)</t>
  </si>
  <si>
    <t>Autres (3)</t>
  </si>
  <si>
    <t>Report à nouveau déficitaire (4)</t>
  </si>
  <si>
    <t>Réserves de compensation des déficits</t>
  </si>
  <si>
    <t>Résultat excédentaire (4)</t>
  </si>
  <si>
    <t>Résultat déficitaire (4)</t>
  </si>
  <si>
    <t>Report à nouveau excédentaire affecté à : (4)</t>
  </si>
  <si>
    <t>Droits acquis par les salariés non provisionnés (5)</t>
  </si>
  <si>
    <t>Créances irrécouvrables en non-valeur (6)</t>
  </si>
  <si>
    <t>(2) Compte 1161</t>
  </si>
  <si>
    <t>(3) Exemple: résultats non contrôlés ou non affectés par des tiers financeurs.</t>
  </si>
  <si>
    <t>(4) Sous contrôle de tiers financeurs.</t>
  </si>
  <si>
    <t>(5) Compte 1163: compte épargne-temps (CET), provisions pour départ à la retraite non provisionnés en apllication du 3° de l'article R.314-45 du CASF</t>
  </si>
  <si>
    <t>(6) Concerne les établissements publics.</t>
  </si>
  <si>
    <t>(7) Compte 1162, concerne les établissements privés</t>
  </si>
  <si>
    <t>Subventions d'investissement</t>
  </si>
  <si>
    <t>Emprunts prévus au plan</t>
  </si>
  <si>
    <t>Amortissements des acquisitions du plan</t>
  </si>
  <si>
    <t>Remboursement des emprunts prévus au plan</t>
  </si>
  <si>
    <t>Investissements prévus au plan</t>
  </si>
  <si>
    <t>Autres (dont variations des droits acquis non provisionnés)</t>
  </si>
  <si>
    <t>Créances : allongement des délais de paiement et/ou effet volume/prix</t>
  </si>
  <si>
    <t>Autres postes d'augmentations (congés payés..)</t>
  </si>
  <si>
    <t>Dettes : allongement des délais de règlement et/ou effet volume/prix</t>
  </si>
  <si>
    <t>Autres postes de diminutions (congés payés..)</t>
  </si>
  <si>
    <t>Montant minimum de liquidité nécessaires</t>
  </si>
  <si>
    <t>Immobilisations incorporelles</t>
  </si>
  <si>
    <t>Immobilisations corporelles</t>
  </si>
  <si>
    <t>ACTIF IMMOBILISE</t>
  </si>
  <si>
    <t>ACTIF CIRCULANT</t>
  </si>
  <si>
    <t>BILAN PROPRE D'UN ETABLISSEMENT OU SERVICE SOCIAL OU MEDICO-SOCIAL 
GERE PAR UN ORGANISME DE DROIT PRIVE</t>
  </si>
  <si>
    <t>FOND PROPRES</t>
  </si>
  <si>
    <t>Réserves de compensation</t>
  </si>
  <si>
    <t>Excédents affectés à la coouverture du besoin en fonds de roulement</t>
  </si>
  <si>
    <r>
      <t xml:space="preserve">DETTES </t>
    </r>
    <r>
      <rPr>
        <sz val="9"/>
        <rFont val="Arial"/>
        <family val="2"/>
      </rPr>
      <t>(3)</t>
    </r>
  </si>
  <si>
    <t>PLAN DE FINANCEMENT D'UN ETABLISSEMENT OU SERVICE SOCIAL OU MEDICO SOCIAL</t>
  </si>
  <si>
    <t>BILAN FINANCIER D'UN ETABLISSEMENT OU SERVICE SOCIAL OU MEDICO SOCIAL</t>
  </si>
  <si>
    <r>
      <t>Total  =</t>
    </r>
    <r>
      <rPr>
        <b/>
        <sz val="10"/>
        <rFont val="Arial"/>
        <family val="2"/>
      </rPr>
      <t xml:space="preserve"> A</t>
    </r>
  </si>
  <si>
    <r>
      <t xml:space="preserve">Total  = </t>
    </r>
    <r>
      <rPr>
        <b/>
        <sz val="10"/>
        <rFont val="Arial"/>
        <family val="2"/>
      </rPr>
      <t>B</t>
    </r>
  </si>
  <si>
    <r>
      <t>Total  =</t>
    </r>
    <r>
      <rPr>
        <b/>
        <sz val="10"/>
        <rFont val="Arial"/>
        <family val="2"/>
      </rPr>
      <t xml:space="preserve"> F</t>
    </r>
  </si>
  <si>
    <t>Reprise à l'investissement des réserves de trésorerie (art. R.314-48 du CASF)</t>
  </si>
  <si>
    <r>
      <t>Total  =</t>
    </r>
    <r>
      <rPr>
        <b/>
        <sz val="10"/>
        <rFont val="Arial"/>
        <family val="2"/>
      </rPr>
      <t xml:space="preserve"> G</t>
    </r>
  </si>
  <si>
    <r>
      <t>Total  =</t>
    </r>
    <r>
      <rPr>
        <b/>
        <sz val="10"/>
        <rFont val="Arial"/>
        <family val="2"/>
      </rPr>
      <t xml:space="preserve"> K</t>
    </r>
  </si>
  <si>
    <r>
      <t xml:space="preserve">Total  = </t>
    </r>
    <r>
      <rPr>
        <b/>
        <sz val="10"/>
        <rFont val="Arial"/>
        <family val="2"/>
      </rPr>
      <t>L</t>
    </r>
  </si>
  <si>
    <t>Autres postes ( fonds des majeurs protégés,…)</t>
  </si>
  <si>
    <t>Personne habilitée à représenter l'établissement</t>
  </si>
  <si>
    <t>Dépenses pour congés payés (7)</t>
  </si>
  <si>
    <t>Contrôle entre Biens et Financements</t>
  </si>
  <si>
    <t>Contrôle entre Actif et Passif</t>
  </si>
  <si>
    <t xml:space="preserve"> -Reprise provision pour travaux de 94 000  €</t>
  </si>
  <si>
    <t xml:space="preserve">Amortissements investissements de renouvellement </t>
  </si>
  <si>
    <t>Reprise provision reglementée sur travaux</t>
  </si>
  <si>
    <t>Incidence sur le coût de la place</t>
  </si>
  <si>
    <t>Année  réalisation invt</t>
  </si>
  <si>
    <t>durée
amort</t>
  </si>
  <si>
    <t>montant
investiss</t>
  </si>
  <si>
    <t>Investissements de renouvellement</t>
  </si>
  <si>
    <t>Amortissements des investissements de renouvellement</t>
  </si>
  <si>
    <t>Reprise provision reglementée 100 K€</t>
  </si>
  <si>
    <t xml:space="preserve"> - Reprise provision réglementée 100K€ CNR</t>
  </si>
  <si>
    <t>Exercices</t>
  </si>
  <si>
    <t xml:space="preserve"> </t>
  </si>
  <si>
    <t>Libellé Immobilisations</t>
  </si>
  <si>
    <t>Nombre de places autorisées au 31/12/N</t>
  </si>
  <si>
    <t>2017/2022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</si>
</sst>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0.00\ &quot;€&quot;_-;\-* #,##0.00\ &quot;€&quot;_-;_-* &quot;-&quot;??\ &quot;€&quot;_-;_-@_-"/>
    <numFmt numFmtId="164" formatCode="_-* #,##0.00\ _F_-;\-* #,##0.00\ _F_-;_-* &quot;-&quot;??\ _F_-;_-@_-"/>
    <numFmt numFmtId="165" formatCode="_-* #,##0.00\ [$€-1]_-;\-* #,##0.00\ [$€-1]_-;_-* &quot;-&quot;??\ [$€-1]_-"/>
    <numFmt numFmtId="166" formatCode="#,##0_ ;[Red]\-#,##0\ "/>
    <numFmt numFmtId="167" formatCode="#\ ##0.0"/>
    <numFmt numFmtId="168" formatCode="0.00_ ;[Red]\-0.00\ "/>
    <numFmt numFmtId="169" formatCode="@*."/>
    <numFmt numFmtId="170" formatCode="#,##0_ ;\-#,##0\ "/>
    <numFmt numFmtId="171" formatCode="#,##0\ &quot;€&quot;"/>
    <numFmt numFmtId="172" formatCode="0.0000%"/>
    <numFmt numFmtId="173" formatCode="_-* #,##0\ _F_-;\-* #,##0\ _F_-;_-* &quot;-&quot;??\ _F_-;_-@_-"/>
  </numFmts>
  <fonts count="67">
    <font>
      <sz val="10"/>
      <name val="Arial"/>
    </font>
    <font>
      <sz val="10"/>
      <name val="Arial"/>
    </font>
    <font>
      <u/>
      <sz val="10"/>
      <color indexed="12"/>
      <name val="Courier"/>
      <family val="3"/>
    </font>
    <font>
      <b/>
      <sz val="10"/>
      <name val="Arial"/>
      <family val="2"/>
    </font>
    <font>
      <b/>
      <sz val="11"/>
      <name val="Arial"/>
      <family val="2"/>
    </font>
    <font>
      <b/>
      <sz val="9"/>
      <color indexed="10"/>
      <name val="Tahoma"/>
      <family val="2"/>
    </font>
    <font>
      <b/>
      <sz val="12"/>
      <name val="Arial"/>
      <family val="2"/>
    </font>
    <font>
      <sz val="10"/>
      <name val="Arial"/>
      <family val="2"/>
    </font>
    <font>
      <b/>
      <sz val="11"/>
      <color indexed="12"/>
      <name val="Arial"/>
      <family val="2"/>
    </font>
    <font>
      <sz val="9"/>
      <name val="Arial"/>
      <family val="2"/>
    </font>
    <font>
      <b/>
      <sz val="9"/>
      <color indexed="12"/>
      <name val="Arial"/>
      <family val="2"/>
    </font>
    <font>
      <sz val="11"/>
      <name val="Arial"/>
      <family val="2"/>
    </font>
    <font>
      <sz val="8"/>
      <name val="Arial"/>
      <family val="2"/>
    </font>
    <font>
      <b/>
      <sz val="8"/>
      <color indexed="81"/>
      <name val="Tahoma"/>
      <family val="2"/>
    </font>
    <font>
      <sz val="8"/>
      <color indexed="81"/>
      <name val="Tahoma"/>
      <family val="2"/>
    </font>
    <font>
      <b/>
      <sz val="10"/>
      <color indexed="8"/>
      <name val="Arial"/>
      <family val="2"/>
    </font>
    <font>
      <b/>
      <sz val="36"/>
      <color indexed="8"/>
      <name val="Times New Roman"/>
      <family val="1"/>
    </font>
    <font>
      <sz val="10"/>
      <color indexed="8"/>
      <name val="Arial"/>
      <family val="2"/>
    </font>
    <font>
      <sz val="16"/>
      <name val="Arial"/>
      <family val="2"/>
    </font>
    <font>
      <b/>
      <i/>
      <sz val="22"/>
      <name val="Arial"/>
      <family val="2"/>
    </font>
    <font>
      <sz val="18"/>
      <color indexed="8"/>
      <name val="Arial"/>
      <family val="2"/>
    </font>
    <font>
      <b/>
      <sz val="11"/>
      <color indexed="8"/>
      <name val="Arial"/>
      <family val="2"/>
    </font>
    <font>
      <sz val="11"/>
      <name val="Arial"/>
      <family val="2"/>
    </font>
    <font>
      <sz val="9"/>
      <color indexed="8"/>
      <name val="Arial"/>
      <family val="2"/>
    </font>
    <font>
      <b/>
      <sz val="11"/>
      <name val="Arial"/>
      <family val="2"/>
    </font>
    <font>
      <b/>
      <sz val="11"/>
      <name val="MS Sans Serif"/>
      <family val="2"/>
    </font>
    <font>
      <sz val="10"/>
      <color indexed="9"/>
      <name val="Arial"/>
      <family val="2"/>
    </font>
    <font>
      <sz val="10"/>
      <name val="Tahoma"/>
      <family val="2"/>
    </font>
    <font>
      <b/>
      <sz val="10"/>
      <name val="Tahoma"/>
      <family val="2"/>
    </font>
    <font>
      <b/>
      <sz val="14"/>
      <name val="Arial"/>
      <family val="2"/>
    </font>
    <font>
      <b/>
      <i/>
      <sz val="11"/>
      <name val="Arial"/>
      <family val="2"/>
    </font>
    <font>
      <b/>
      <sz val="10"/>
      <color indexed="10"/>
      <name val="Arial"/>
      <family val="2"/>
    </font>
    <font>
      <b/>
      <sz val="18"/>
      <name val="Arial"/>
      <family val="2"/>
    </font>
    <font>
      <sz val="7"/>
      <color indexed="10"/>
      <name val="Arial"/>
      <family val="2"/>
    </font>
    <font>
      <sz val="10"/>
      <color indexed="10"/>
      <name val="Arial"/>
      <family val="2"/>
    </font>
    <font>
      <sz val="10"/>
      <name val="Geneva"/>
    </font>
    <font>
      <b/>
      <i/>
      <sz val="10"/>
      <name val="Arial"/>
      <family val="2"/>
    </font>
    <font>
      <b/>
      <sz val="8"/>
      <name val="Arial"/>
      <family val="2"/>
    </font>
    <font>
      <b/>
      <sz val="12"/>
      <name val="Verdana"/>
      <family val="2"/>
    </font>
    <font>
      <b/>
      <i/>
      <sz val="14"/>
      <name val="Verdana"/>
      <family val="2"/>
    </font>
    <font>
      <b/>
      <sz val="10"/>
      <color indexed="10"/>
      <name val="Verdana"/>
      <family val="2"/>
    </font>
    <font>
      <sz val="10"/>
      <name val="Verdana"/>
      <family val="2"/>
    </font>
    <font>
      <b/>
      <sz val="10"/>
      <color indexed="12"/>
      <name val="Verdana"/>
      <family val="2"/>
    </font>
    <font>
      <b/>
      <sz val="10"/>
      <name val="Verdana"/>
      <family val="2"/>
    </font>
    <font>
      <i/>
      <sz val="10"/>
      <name val="Verdana"/>
      <family val="2"/>
    </font>
    <font>
      <sz val="10"/>
      <color indexed="12"/>
      <name val="Verdana"/>
      <family val="2"/>
    </font>
    <font>
      <vertAlign val="superscript"/>
      <sz val="10"/>
      <name val="Verdana"/>
      <family val="2"/>
    </font>
    <font>
      <sz val="8"/>
      <name val="Tahoma"/>
      <family val="2"/>
    </font>
    <font>
      <u/>
      <sz val="10"/>
      <color indexed="12"/>
      <name val="Verdana"/>
      <family val="2"/>
    </font>
    <font>
      <b/>
      <sz val="9"/>
      <name val="Arial"/>
      <family val="2"/>
    </font>
    <font>
      <b/>
      <sz val="9"/>
      <color indexed="8"/>
      <name val="Arial"/>
      <family val="2"/>
    </font>
    <font>
      <i/>
      <sz val="9"/>
      <color indexed="8"/>
      <name val="Arial"/>
      <family val="2"/>
    </font>
    <font>
      <b/>
      <sz val="18"/>
      <name val="Tahoma"/>
      <family val="2"/>
    </font>
    <font>
      <b/>
      <sz val="14"/>
      <name val="Tahoma"/>
      <family val="2"/>
    </font>
    <font>
      <b/>
      <sz val="12"/>
      <name val="Tahoma"/>
      <family val="2"/>
    </font>
    <font>
      <b/>
      <sz val="12"/>
      <color indexed="9"/>
      <name val="Tahoma"/>
      <family val="2"/>
    </font>
    <font>
      <sz val="10"/>
      <color indexed="9"/>
      <name val="Tahoma"/>
      <family val="2"/>
    </font>
    <font>
      <b/>
      <i/>
      <sz val="14"/>
      <name val="Tahoma"/>
      <family val="2"/>
    </font>
    <font>
      <b/>
      <sz val="18"/>
      <color indexed="9"/>
      <name val="Tahoma"/>
      <family val="2"/>
    </font>
    <font>
      <u/>
      <sz val="10"/>
      <name val="Tahoma"/>
      <family val="2"/>
    </font>
    <font>
      <b/>
      <sz val="10"/>
      <color indexed="18"/>
      <name val="Arial"/>
      <family val="2"/>
    </font>
    <font>
      <i/>
      <sz val="10"/>
      <color indexed="8"/>
      <name val="Arial"/>
      <family val="2"/>
    </font>
    <font>
      <i/>
      <sz val="10"/>
      <name val="Arial"/>
      <family val="2"/>
    </font>
    <font>
      <u/>
      <sz val="14"/>
      <color indexed="12"/>
      <name val="Verdana"/>
      <family val="2"/>
    </font>
    <font>
      <b/>
      <sz val="10"/>
      <color indexed="22"/>
      <name val="Verdana"/>
      <family val="2"/>
    </font>
    <font>
      <sz val="8"/>
      <color indexed="8"/>
      <name val="Arial"/>
      <family val="2"/>
    </font>
    <font>
      <b/>
      <sz val="8"/>
      <color indexed="8"/>
      <name val="Arial"/>
      <family val="2"/>
    </font>
  </fonts>
  <fills count="17">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13"/>
        <bgColor indexed="64"/>
      </patternFill>
    </fill>
    <fill>
      <patternFill patternType="solid">
        <fgColor indexed="22"/>
        <bgColor indexed="64"/>
      </patternFill>
    </fill>
    <fill>
      <patternFill patternType="solid">
        <fgColor indexed="40"/>
        <bgColor indexed="64"/>
      </patternFill>
    </fill>
    <fill>
      <patternFill patternType="solid">
        <fgColor indexed="65"/>
        <bgColor indexed="64"/>
      </patternFill>
    </fill>
    <fill>
      <patternFill patternType="solid">
        <fgColor indexed="44"/>
        <bgColor indexed="64"/>
      </patternFill>
    </fill>
    <fill>
      <patternFill patternType="solid">
        <fgColor indexed="41"/>
        <bgColor indexed="64"/>
      </patternFill>
    </fill>
    <fill>
      <patternFill patternType="solid">
        <fgColor indexed="43"/>
        <bgColor indexed="64"/>
      </patternFill>
    </fill>
    <fill>
      <patternFill patternType="solid">
        <fgColor indexed="11"/>
        <bgColor indexed="64"/>
      </patternFill>
    </fill>
    <fill>
      <patternFill patternType="solid">
        <fgColor indexed="12"/>
        <bgColor indexed="64"/>
      </patternFill>
    </fill>
    <fill>
      <patternFill patternType="gray0625"/>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32"/>
      </left>
      <right style="medium">
        <color indexed="32"/>
      </right>
      <top style="medium">
        <color indexed="32"/>
      </top>
      <bottom style="medium">
        <color indexed="32"/>
      </bottom>
      <diagonal/>
    </border>
    <border>
      <left style="medium">
        <color indexed="32"/>
      </left>
      <right style="medium">
        <color indexed="32"/>
      </right>
      <top/>
      <bottom style="medium">
        <color indexed="32"/>
      </bottom>
      <diagonal/>
    </border>
    <border>
      <left style="medium">
        <color indexed="32"/>
      </left>
      <right style="medium">
        <color indexed="32"/>
      </right>
      <top style="medium">
        <color indexed="32"/>
      </top>
      <bottom/>
      <diagonal/>
    </border>
    <border>
      <left/>
      <right style="medium">
        <color indexed="51"/>
      </right>
      <top style="medium">
        <color indexed="51"/>
      </top>
      <bottom/>
      <diagonal/>
    </border>
    <border>
      <left style="medium">
        <color indexed="51"/>
      </left>
      <right style="medium">
        <color indexed="51"/>
      </right>
      <top style="medium">
        <color indexed="51"/>
      </top>
      <bottom/>
      <diagonal/>
    </border>
    <border>
      <left style="medium">
        <color indexed="60"/>
      </left>
      <right style="medium">
        <color indexed="60"/>
      </right>
      <top style="medium">
        <color indexed="60"/>
      </top>
      <bottom style="medium">
        <color indexed="60"/>
      </bottom>
      <diagonal/>
    </border>
    <border>
      <left style="medium">
        <color indexed="37"/>
      </left>
      <right style="medium">
        <color indexed="37"/>
      </right>
      <top style="medium">
        <color indexed="37"/>
      </top>
      <bottom style="medium">
        <color indexed="37"/>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8">
    <xf numFmtId="0" fontId="0" fillId="0" borderId="0"/>
    <xf numFmtId="165" fontId="1" fillId="0" borderId="0" applyFon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xf numFmtId="44" fontId="1" fillId="0" borderId="0" applyFont="0" applyFill="0" applyBorder="0" applyAlignment="0" applyProtection="0"/>
    <xf numFmtId="0" fontId="1" fillId="0" borderId="0"/>
    <xf numFmtId="0" fontId="35" fillId="0" borderId="0"/>
    <xf numFmtId="0" fontId="35" fillId="0" borderId="0"/>
  </cellStyleXfs>
  <cellXfs count="537">
    <xf numFmtId="0" fontId="0" fillId="0" borderId="0" xfId="0"/>
    <xf numFmtId="0" fontId="3" fillId="0" borderId="0" xfId="5" applyFont="1"/>
    <xf numFmtId="0" fontId="1" fillId="0" borderId="0" xfId="5"/>
    <xf numFmtId="0" fontId="3" fillId="0" borderId="0" xfId="5" applyFont="1" applyAlignment="1">
      <alignment horizontal="right"/>
    </xf>
    <xf numFmtId="0" fontId="1" fillId="0" borderId="0" xfId="5" applyAlignment="1">
      <alignment horizontal="center" vertical="center"/>
    </xf>
    <xf numFmtId="0" fontId="5" fillId="0" borderId="0" xfId="0" applyFont="1" applyFill="1" applyBorder="1" applyAlignment="1" applyProtection="1">
      <alignment horizontal="center" vertical="center"/>
      <protection hidden="1"/>
    </xf>
    <xf numFmtId="0" fontId="6" fillId="0" borderId="1" xfId="5" applyFont="1" applyBorder="1" applyAlignment="1">
      <alignment horizontal="center" vertical="center"/>
    </xf>
    <xf numFmtId="0" fontId="1" fillId="0" borderId="2" xfId="5" applyBorder="1" applyAlignment="1">
      <alignment horizontal="center" vertical="center"/>
    </xf>
    <xf numFmtId="14" fontId="3" fillId="0" borderId="3" xfId="5" applyNumberFormat="1" applyFont="1" applyBorder="1" applyAlignment="1">
      <alignment horizontal="center" vertical="center"/>
    </xf>
    <xf numFmtId="0" fontId="1" fillId="0" borderId="4" xfId="5" applyBorder="1" applyAlignment="1">
      <alignment horizontal="center" vertical="center"/>
    </xf>
    <xf numFmtId="14" fontId="3" fillId="0" borderId="1" xfId="5" applyNumberFormat="1" applyFont="1" applyBorder="1" applyAlignment="1">
      <alignment horizontal="center" vertical="center"/>
    </xf>
    <xf numFmtId="0" fontId="1" fillId="0" borderId="5" xfId="5" applyBorder="1"/>
    <xf numFmtId="0" fontId="1" fillId="0" borderId="4" xfId="5" applyBorder="1" applyAlignment="1">
      <alignment horizontal="center" vertical="center" wrapText="1"/>
    </xf>
    <xf numFmtId="0" fontId="1" fillId="0" borderId="1" xfId="5" applyFont="1" applyBorder="1" applyAlignment="1">
      <alignment horizontal="center" vertical="center" wrapText="1"/>
    </xf>
    <xf numFmtId="0" fontId="1" fillId="0" borderId="1" xfId="5" applyBorder="1" applyAlignment="1">
      <alignment horizontal="center" vertical="center" wrapText="1"/>
    </xf>
    <xf numFmtId="0" fontId="4" fillId="0" borderId="5" xfId="5" applyFont="1" applyBorder="1" applyAlignment="1">
      <alignment horizontal="center"/>
    </xf>
    <xf numFmtId="3" fontId="7" fillId="0" borderId="6" xfId="5" applyNumberFormat="1" applyFont="1" applyBorder="1" applyAlignment="1"/>
    <xf numFmtId="0" fontId="8" fillId="0" borderId="5" xfId="5" applyFont="1" applyBorder="1" applyAlignment="1">
      <alignment horizontal="center"/>
    </xf>
    <xf numFmtId="3" fontId="7" fillId="0" borderId="5" xfId="5" applyNumberFormat="1" applyFont="1" applyBorder="1" applyAlignment="1"/>
    <xf numFmtId="0" fontId="1" fillId="0" borderId="7" xfId="5" applyBorder="1" applyAlignment="1">
      <alignment horizontal="left" indent="2"/>
    </xf>
    <xf numFmtId="0" fontId="1" fillId="0" borderId="7" xfId="5" applyBorder="1" applyAlignment="1">
      <alignment horizontal="left" vertical="center" indent="2"/>
    </xf>
    <xf numFmtId="0" fontId="1" fillId="0" borderId="7" xfId="5" applyFill="1" applyBorder="1" applyAlignment="1">
      <alignment horizontal="left" indent="2"/>
    </xf>
    <xf numFmtId="0" fontId="1" fillId="0" borderId="5" xfId="5" applyBorder="1" applyAlignment="1">
      <alignment horizontal="left" indent="2"/>
    </xf>
    <xf numFmtId="0" fontId="1" fillId="0" borderId="1" xfId="5" applyBorder="1" applyAlignment="1">
      <alignment horizontal="right" vertical="center"/>
    </xf>
    <xf numFmtId="0" fontId="1" fillId="0" borderId="7" xfId="5" applyFont="1" applyBorder="1" applyAlignment="1">
      <alignment horizontal="left" indent="2"/>
    </xf>
    <xf numFmtId="0" fontId="8" fillId="0" borderId="8" xfId="5" applyFont="1" applyBorder="1" applyAlignment="1">
      <alignment horizontal="center"/>
    </xf>
    <xf numFmtId="0" fontId="8" fillId="0" borderId="1" xfId="5" applyFont="1" applyBorder="1" applyAlignment="1">
      <alignment horizontal="left" vertical="center" indent="1"/>
    </xf>
    <xf numFmtId="0" fontId="1" fillId="0" borderId="0" xfId="5" applyAlignment="1">
      <alignment vertical="center"/>
    </xf>
    <xf numFmtId="0" fontId="8" fillId="0" borderId="5" xfId="5" applyFont="1" applyBorder="1" applyAlignment="1">
      <alignment horizontal="left" vertical="center" indent="1"/>
    </xf>
    <xf numFmtId="44" fontId="8" fillId="0" borderId="1" xfId="4" applyFont="1" applyBorder="1" applyAlignment="1">
      <alignment horizontal="left" vertical="center" indent="1"/>
    </xf>
    <xf numFmtId="0" fontId="3" fillId="0" borderId="1" xfId="5" applyFont="1" applyBorder="1" applyAlignment="1">
      <alignment horizontal="right" vertical="center"/>
    </xf>
    <xf numFmtId="0" fontId="12" fillId="0" borderId="0" xfId="5" applyFont="1" applyAlignment="1" applyProtection="1">
      <alignment horizontal="left"/>
      <protection locked="0"/>
    </xf>
    <xf numFmtId="0" fontId="12" fillId="0" borderId="0" xfId="5" applyFont="1" applyProtection="1">
      <protection locked="0"/>
    </xf>
    <xf numFmtId="0" fontId="12" fillId="0" borderId="0" xfId="5" applyFont="1" applyAlignment="1" applyProtection="1">
      <protection locked="0"/>
    </xf>
    <xf numFmtId="14" fontId="3" fillId="0" borderId="1" xfId="5" applyNumberFormat="1" applyFont="1" applyBorder="1" applyAlignment="1">
      <alignment horizontal="center" vertical="center" wrapText="1"/>
    </xf>
    <xf numFmtId="3" fontId="1" fillId="0" borderId="6" xfId="5" applyNumberFormat="1" applyBorder="1" applyAlignment="1">
      <alignment horizontal="center" vertical="center" wrapText="1"/>
    </xf>
    <xf numFmtId="0" fontId="1" fillId="0" borderId="1" xfId="5" applyBorder="1" applyAlignment="1">
      <alignment horizontal="left" indent="2"/>
    </xf>
    <xf numFmtId="0" fontId="1" fillId="0" borderId="1" xfId="5" applyFont="1" applyBorder="1" applyAlignment="1">
      <alignment horizontal="left" indent="2"/>
    </xf>
    <xf numFmtId="0" fontId="8" fillId="0" borderId="1" xfId="5" applyFont="1" applyBorder="1" applyAlignment="1">
      <alignment horizontal="center"/>
    </xf>
    <xf numFmtId="0" fontId="1" fillId="0" borderId="1" xfId="5" applyBorder="1" applyAlignment="1">
      <alignment horizontal="left" vertical="center" indent="2"/>
    </xf>
    <xf numFmtId="0" fontId="1" fillId="0" borderId="1" xfId="5" applyFont="1" applyBorder="1" applyAlignment="1">
      <alignment horizontal="left" wrapText="1" indent="2"/>
    </xf>
    <xf numFmtId="0" fontId="1" fillId="0" borderId="1" xfId="5" applyFill="1" applyBorder="1" applyAlignment="1">
      <alignment horizontal="left" indent="2"/>
    </xf>
    <xf numFmtId="0" fontId="1" fillId="0" borderId="1" xfId="5" applyFont="1" applyBorder="1" applyAlignment="1">
      <alignment horizontal="left" vertical="center" indent="2"/>
    </xf>
    <xf numFmtId="0" fontId="1" fillId="0" borderId="1" xfId="5" applyFont="1" applyBorder="1" applyAlignment="1">
      <alignment horizontal="right" vertical="center"/>
    </xf>
    <xf numFmtId="0" fontId="9" fillId="0" borderId="0" xfId="5" applyFont="1" applyAlignment="1">
      <alignment horizontal="left"/>
    </xf>
    <xf numFmtId="0" fontId="12" fillId="0" borderId="0" xfId="5" applyFont="1" applyAlignment="1">
      <alignment horizontal="left"/>
    </xf>
    <xf numFmtId="0" fontId="15" fillId="0" borderId="0" xfId="5" applyFont="1" applyFill="1" applyProtection="1"/>
    <xf numFmtId="0" fontId="16" fillId="0" borderId="0" xfId="5" applyFont="1" applyFill="1" applyAlignment="1">
      <alignment horizontal="center" vertical="center"/>
    </xf>
    <xf numFmtId="0" fontId="17" fillId="0" borderId="0" xfId="5" applyFont="1" applyFill="1"/>
    <xf numFmtId="0" fontId="17" fillId="0" borderId="0" xfId="5" applyFont="1" applyFill="1" applyProtection="1"/>
    <xf numFmtId="0" fontId="17" fillId="0" borderId="0" xfId="5" applyFont="1" applyFill="1" applyAlignment="1">
      <alignment horizontal="centerContinuous"/>
    </xf>
    <xf numFmtId="0" fontId="15" fillId="0" borderId="0" xfId="5" applyFont="1" applyFill="1" applyAlignment="1">
      <alignment horizontal="right"/>
    </xf>
    <xf numFmtId="0" fontId="1" fillId="2" borderId="0" xfId="5" applyFill="1"/>
    <xf numFmtId="0" fontId="19" fillId="3" borderId="0" xfId="5" applyFont="1" applyFill="1" applyBorder="1" applyAlignment="1">
      <alignment horizontal="centerContinuous"/>
    </xf>
    <xf numFmtId="0" fontId="20" fillId="0" borderId="9" xfId="5" applyFont="1" applyFill="1" applyBorder="1" applyAlignment="1" applyProtection="1">
      <alignment horizontal="center" vertical="center"/>
    </xf>
    <xf numFmtId="0" fontId="4" fillId="0" borderId="9" xfId="5" applyFont="1" applyFill="1" applyBorder="1" applyAlignment="1" applyProtection="1">
      <alignment horizontal="center" vertical="center"/>
    </xf>
    <xf numFmtId="0" fontId="4" fillId="0" borderId="9" xfId="5" applyNumberFormat="1" applyFont="1" applyFill="1" applyBorder="1" applyAlignment="1" applyProtection="1">
      <alignment horizontal="center" vertical="center"/>
    </xf>
    <xf numFmtId="0" fontId="1" fillId="0" borderId="0" xfId="5" applyFill="1"/>
    <xf numFmtId="0" fontId="4" fillId="0" borderId="1" xfId="5" applyFont="1" applyBorder="1" applyAlignment="1">
      <alignment horizontal="center" vertical="center"/>
    </xf>
    <xf numFmtId="0" fontId="21" fillId="0" borderId="9" xfId="5" applyFont="1" applyFill="1" applyBorder="1" applyAlignment="1" applyProtection="1"/>
    <xf numFmtId="0" fontId="4" fillId="0" borderId="9" xfId="5" applyFont="1" applyFill="1" applyBorder="1" applyAlignment="1" applyProtection="1"/>
    <xf numFmtId="0" fontId="1" fillId="0" borderId="5" xfId="5" applyBorder="1" applyProtection="1">
      <protection locked="0"/>
    </xf>
    <xf numFmtId="167" fontId="22" fillId="4" borderId="5" xfId="5" applyNumberFormat="1" applyFont="1" applyFill="1" applyBorder="1" applyProtection="1">
      <protection locked="0"/>
    </xf>
    <xf numFmtId="0" fontId="23" fillId="0" borderId="10" xfId="5" applyFont="1" applyFill="1" applyBorder="1" applyAlignment="1" applyProtection="1">
      <alignment horizontal="left" indent="2"/>
    </xf>
    <xf numFmtId="0" fontId="23" fillId="0" borderId="10" xfId="5" applyFont="1" applyFill="1" applyBorder="1" applyAlignment="1" applyProtection="1"/>
    <xf numFmtId="167" fontId="22" fillId="4" borderId="9" xfId="5" applyNumberFormat="1" applyFont="1" applyFill="1" applyBorder="1" applyProtection="1">
      <protection locked="0"/>
    </xf>
    <xf numFmtId="3" fontId="4" fillId="4" borderId="11" xfId="5" applyNumberFormat="1" applyFont="1" applyFill="1" applyBorder="1" applyAlignment="1">
      <alignment horizontal="centerContinuous"/>
    </xf>
    <xf numFmtId="3" fontId="4" fillId="4" borderId="12" xfId="5" applyNumberFormat="1" applyFont="1" applyFill="1" applyBorder="1" applyAlignment="1">
      <alignment horizontal="centerContinuous"/>
    </xf>
    <xf numFmtId="3" fontId="22" fillId="0" borderId="5" xfId="5" applyNumberFormat="1" applyFont="1" applyBorder="1" applyProtection="1">
      <protection locked="0"/>
    </xf>
    <xf numFmtId="0" fontId="17" fillId="0" borderId="6" xfId="5" applyFont="1" applyFill="1" applyBorder="1" applyAlignment="1" applyProtection="1">
      <alignment horizontal="center" vertical="center"/>
    </xf>
    <xf numFmtId="0" fontId="1" fillId="0" borderId="6" xfId="5" applyFill="1" applyBorder="1" applyAlignment="1" applyProtection="1">
      <alignment horizontal="center" vertical="center"/>
    </xf>
    <xf numFmtId="3" fontId="4" fillId="5" borderId="13" xfId="5" applyNumberFormat="1" applyFont="1" applyFill="1" applyBorder="1" applyAlignment="1">
      <alignment horizontal="right" vertical="center"/>
    </xf>
    <xf numFmtId="0" fontId="21" fillId="5" borderId="13" xfId="5" applyFont="1" applyFill="1" applyBorder="1" applyAlignment="1" applyProtection="1">
      <alignment horizontal="center" vertical="center" wrapText="1"/>
    </xf>
    <xf numFmtId="0" fontId="4" fillId="5" borderId="13" xfId="5" applyFont="1" applyFill="1" applyBorder="1" applyAlignment="1" applyProtection="1">
      <alignment horizontal="center" vertical="center" wrapText="1"/>
    </xf>
    <xf numFmtId="0" fontId="15" fillId="0" borderId="9" xfId="5" applyFont="1" applyFill="1" applyBorder="1" applyProtection="1"/>
    <xf numFmtId="0" fontId="3" fillId="0" borderId="9" xfId="5" applyFont="1" applyFill="1" applyBorder="1" applyProtection="1"/>
    <xf numFmtId="3" fontId="4" fillId="3" borderId="6" xfId="5" applyNumberFormat="1" applyFont="1" applyFill="1" applyBorder="1" applyAlignment="1">
      <alignment vertical="center"/>
    </xf>
    <xf numFmtId="3" fontId="24" fillId="4" borderId="14" xfId="5" applyNumberFormat="1" applyFont="1" applyFill="1" applyBorder="1" applyAlignment="1">
      <alignment horizontal="centerContinuous"/>
    </xf>
    <xf numFmtId="3" fontId="25" fillId="4" borderId="15" xfId="5" applyNumberFormat="1" applyFont="1" applyFill="1" applyBorder="1"/>
    <xf numFmtId="3" fontId="4" fillId="4" borderId="14" xfId="5" applyNumberFormat="1" applyFont="1" applyFill="1" applyBorder="1" applyAlignment="1">
      <alignment horizontal="centerContinuous"/>
    </xf>
    <xf numFmtId="167" fontId="22" fillId="2" borderId="5" xfId="5" applyNumberFormat="1" applyFont="1" applyFill="1" applyBorder="1" applyProtection="1">
      <protection locked="0"/>
    </xf>
    <xf numFmtId="0" fontId="17" fillId="0" borderId="6" xfId="5" applyFont="1" applyFill="1" applyBorder="1" applyAlignment="1" applyProtection="1">
      <alignment horizontal="centerContinuous" vertical="center"/>
    </xf>
    <xf numFmtId="0" fontId="1" fillId="0" borderId="6" xfId="5" applyFill="1" applyBorder="1" applyAlignment="1" applyProtection="1">
      <alignment horizontal="centerContinuous" vertical="center"/>
    </xf>
    <xf numFmtId="0" fontId="21" fillId="5" borderId="13" xfId="5" applyFont="1" applyFill="1" applyBorder="1" applyAlignment="1" applyProtection="1">
      <alignment horizontal="center" wrapText="1"/>
    </xf>
    <xf numFmtId="0" fontId="21" fillId="5" borderId="14" xfId="5" applyFont="1" applyFill="1" applyBorder="1" applyAlignment="1" applyProtection="1">
      <alignment horizontal="center" wrapText="1"/>
    </xf>
    <xf numFmtId="0" fontId="4" fillId="5" borderId="14" xfId="5" applyFont="1" applyFill="1" applyBorder="1" applyAlignment="1" applyProtection="1">
      <alignment horizontal="center" vertical="center" wrapText="1"/>
    </xf>
    <xf numFmtId="0" fontId="21" fillId="0" borderId="9" xfId="5" applyFont="1" applyFill="1" applyBorder="1" applyProtection="1"/>
    <xf numFmtId="0" fontId="4" fillId="0" borderId="9" xfId="5" applyFont="1" applyFill="1" applyBorder="1" applyProtection="1"/>
    <xf numFmtId="3" fontId="25" fillId="2" borderId="16" xfId="5" applyNumberFormat="1" applyFont="1" applyFill="1" applyBorder="1"/>
    <xf numFmtId="3" fontId="25" fillId="2" borderId="17" xfId="5" applyNumberFormat="1" applyFont="1" applyFill="1" applyBorder="1"/>
    <xf numFmtId="167" fontId="22" fillId="6" borderId="5" xfId="5" applyNumberFormat="1" applyFont="1" applyFill="1" applyBorder="1" applyProtection="1">
      <protection locked="0"/>
    </xf>
    <xf numFmtId="0" fontId="21" fillId="7" borderId="18" xfId="5" applyFont="1" applyFill="1" applyBorder="1" applyAlignment="1" applyProtection="1">
      <alignment horizontal="center" vertical="center" wrapText="1"/>
    </xf>
    <xf numFmtId="0" fontId="4" fillId="7" borderId="18" xfId="5" applyFont="1" applyFill="1" applyBorder="1" applyAlignment="1" applyProtection="1">
      <alignment horizontal="center" vertical="center" wrapText="1"/>
    </xf>
    <xf numFmtId="3" fontId="6" fillId="3" borderId="9" xfId="5" applyNumberFormat="1" applyFont="1" applyFill="1" applyBorder="1" applyAlignment="1">
      <alignment vertical="center"/>
    </xf>
    <xf numFmtId="0" fontId="1" fillId="8" borderId="0" xfId="5" applyFill="1"/>
    <xf numFmtId="0" fontId="21" fillId="6" borderId="19" xfId="5" applyFont="1" applyFill="1" applyBorder="1" applyAlignment="1" applyProtection="1">
      <alignment horizontal="center" vertical="center"/>
    </xf>
    <xf numFmtId="0" fontId="4" fillId="6" borderId="19" xfId="5" applyFont="1" applyFill="1" applyBorder="1" applyAlignment="1" applyProtection="1">
      <alignment horizontal="center" vertical="center"/>
    </xf>
    <xf numFmtId="0" fontId="21" fillId="0" borderId="9" xfId="5" applyFont="1" applyFill="1" applyBorder="1" applyAlignment="1" applyProtection="1">
      <alignment horizontal="center" vertical="center"/>
    </xf>
    <xf numFmtId="0" fontId="12" fillId="0" borderId="0" xfId="5" applyFont="1"/>
    <xf numFmtId="0" fontId="26" fillId="0" borderId="0" xfId="5" applyFont="1"/>
    <xf numFmtId="0" fontId="3" fillId="0" borderId="0" xfId="5" applyFont="1" applyAlignment="1">
      <alignment vertical="center"/>
    </xf>
    <xf numFmtId="0" fontId="1" fillId="0" borderId="0" xfId="5" applyAlignment="1" applyProtection="1">
      <alignment vertical="center"/>
      <protection locked="0"/>
    </xf>
    <xf numFmtId="0" fontId="3" fillId="0" borderId="0" xfId="5" applyFont="1" applyAlignment="1" applyProtection="1">
      <alignment horizontal="right" vertical="center"/>
      <protection locked="0"/>
    </xf>
    <xf numFmtId="0" fontId="6" fillId="0" borderId="9" xfId="5" applyFont="1" applyBorder="1" applyAlignment="1" applyProtection="1">
      <alignment horizontal="center" vertical="center"/>
      <protection locked="0"/>
    </xf>
    <xf numFmtId="0" fontId="6" fillId="0" borderId="9" xfId="5" applyFont="1" applyBorder="1" applyAlignment="1" applyProtection="1">
      <alignment horizontal="center" vertical="center"/>
    </xf>
    <xf numFmtId="0" fontId="4" fillId="5" borderId="1" xfId="5" applyFont="1" applyFill="1" applyBorder="1" applyAlignment="1">
      <alignment horizontal="center" vertical="center"/>
    </xf>
    <xf numFmtId="0" fontId="4" fillId="0" borderId="5" xfId="5" applyFont="1" applyBorder="1" applyAlignment="1">
      <alignment vertical="center"/>
    </xf>
    <xf numFmtId="0" fontId="1" fillId="0" borderId="0" xfId="5" applyProtection="1">
      <protection locked="0"/>
    </xf>
    <xf numFmtId="0" fontId="4" fillId="3" borderId="0" xfId="5" applyFont="1" applyFill="1" applyBorder="1"/>
    <xf numFmtId="0" fontId="4" fillId="3" borderId="20" xfId="5" applyFont="1" applyFill="1" applyBorder="1" applyAlignment="1">
      <alignment horizontal="center" vertical="center"/>
    </xf>
    <xf numFmtId="0" fontId="29" fillId="5" borderId="21" xfId="5" applyFont="1" applyFill="1" applyBorder="1" applyAlignment="1">
      <alignment horizontal="right" vertical="center"/>
    </xf>
    <xf numFmtId="0" fontId="4" fillId="5" borderId="22" xfId="5" applyFont="1" applyFill="1" applyBorder="1" applyAlignment="1">
      <alignment horizontal="right" vertical="center"/>
    </xf>
    <xf numFmtId="0" fontId="30" fillId="3" borderId="0" xfId="5" applyFont="1" applyFill="1" applyBorder="1"/>
    <xf numFmtId="0" fontId="4" fillId="9" borderId="1" xfId="5" applyFont="1" applyFill="1" applyBorder="1" applyAlignment="1">
      <alignment horizontal="center" vertical="center"/>
    </xf>
    <xf numFmtId="0" fontId="4" fillId="5" borderId="21" xfId="5" applyFont="1" applyFill="1" applyBorder="1" applyAlignment="1">
      <alignment horizontal="right" vertical="center"/>
    </xf>
    <xf numFmtId="0" fontId="32" fillId="0" borderId="0" xfId="0" applyFont="1" applyAlignment="1">
      <alignment horizontal="centerContinuous"/>
    </xf>
    <xf numFmtId="0" fontId="33" fillId="0" borderId="0" xfId="0" applyFont="1"/>
    <xf numFmtId="0" fontId="7" fillId="0" borderId="0" xfId="5" applyFont="1"/>
    <xf numFmtId="0" fontId="7" fillId="0" borderId="0" xfId="7" applyFont="1"/>
    <xf numFmtId="0" fontId="31" fillId="0" borderId="0" xfId="7" applyFont="1"/>
    <xf numFmtId="0" fontId="3" fillId="0" borderId="0" xfId="7" applyFont="1" applyBorder="1" applyAlignment="1">
      <alignment horizontal="center" vertical="center" wrapText="1"/>
    </xf>
    <xf numFmtId="0" fontId="7" fillId="0" borderId="23" xfId="7" applyFont="1" applyFill="1" applyBorder="1" applyAlignment="1">
      <alignment horizontal="center" vertical="center" wrapText="1"/>
    </xf>
    <xf numFmtId="0" fontId="3" fillId="0" borderId="0" xfId="7" applyFont="1" applyAlignment="1">
      <alignment horizontal="center" vertical="center" wrapText="1"/>
    </xf>
    <xf numFmtId="0" fontId="7" fillId="0" borderId="0" xfId="7" applyFont="1" applyBorder="1" applyAlignment="1">
      <alignment vertical="center"/>
    </xf>
    <xf numFmtId="0" fontId="7" fillId="0" borderId="0" xfId="7" applyFont="1" applyAlignment="1">
      <alignment vertical="center"/>
    </xf>
    <xf numFmtId="0" fontId="7" fillId="0" borderId="24" xfId="7" applyFont="1" applyBorder="1" applyAlignment="1" applyProtection="1">
      <alignment horizontal="center" vertical="center"/>
      <protection locked="0"/>
    </xf>
    <xf numFmtId="0" fontId="7" fillId="0" borderId="24" xfId="7" applyFont="1" applyBorder="1" applyAlignment="1" applyProtection="1">
      <alignment vertical="center"/>
      <protection locked="0"/>
    </xf>
    <xf numFmtId="3" fontId="7" fillId="0" borderId="24" xfId="7" applyNumberFormat="1" applyFont="1" applyBorder="1" applyAlignment="1" applyProtection="1">
      <alignment vertical="center"/>
      <protection locked="0"/>
    </xf>
    <xf numFmtId="14" fontId="7" fillId="0" borderId="24" xfId="7" applyNumberFormat="1" applyFont="1" applyBorder="1" applyAlignment="1" applyProtection="1">
      <alignment horizontal="center" vertical="center"/>
      <protection locked="0"/>
    </xf>
    <xf numFmtId="0" fontId="7" fillId="0" borderId="24" xfId="7" applyNumberFormat="1" applyFont="1" applyBorder="1" applyAlignment="1" applyProtection="1">
      <alignment horizontal="center" vertical="center"/>
      <protection locked="0"/>
    </xf>
    <xf numFmtId="10" fontId="7" fillId="0" borderId="24" xfId="7" applyNumberFormat="1" applyFont="1" applyBorder="1" applyAlignment="1" applyProtection="1">
      <alignment vertical="center"/>
      <protection locked="0"/>
    </xf>
    <xf numFmtId="3" fontId="7" fillId="0" borderId="24" xfId="7" applyNumberFormat="1" applyFont="1" applyBorder="1" applyAlignment="1">
      <alignment vertical="center"/>
    </xf>
    <xf numFmtId="0" fontId="7" fillId="0" borderId="25" xfId="7" applyFont="1" applyBorder="1" applyAlignment="1" applyProtection="1">
      <alignment horizontal="center" vertical="center"/>
      <protection locked="0"/>
    </xf>
    <xf numFmtId="0" fontId="7" fillId="0" borderId="25" xfId="7" applyFont="1" applyBorder="1" applyAlignment="1" applyProtection="1">
      <alignment vertical="center"/>
      <protection locked="0"/>
    </xf>
    <xf numFmtId="3" fontId="7" fillId="0" borderId="25" xfId="7" applyNumberFormat="1" applyFont="1" applyBorder="1" applyAlignment="1" applyProtection="1">
      <alignment vertical="center"/>
      <protection locked="0"/>
    </xf>
    <xf numFmtId="14" fontId="7" fillId="0" borderId="25" xfId="7" applyNumberFormat="1" applyFont="1" applyBorder="1" applyAlignment="1" applyProtection="1">
      <alignment horizontal="center" vertical="center"/>
      <protection locked="0"/>
    </xf>
    <xf numFmtId="0" fontId="7" fillId="0" borderId="25" xfId="7" applyNumberFormat="1" applyFont="1" applyBorder="1" applyAlignment="1" applyProtection="1">
      <alignment horizontal="center" vertical="center"/>
      <protection locked="0"/>
    </xf>
    <xf numFmtId="10" fontId="7" fillId="0" borderId="25" xfId="7" applyNumberFormat="1" applyFont="1" applyBorder="1" applyAlignment="1" applyProtection="1">
      <alignment vertical="center"/>
      <protection locked="0"/>
    </xf>
    <xf numFmtId="3" fontId="7" fillId="0" borderId="25" xfId="7" applyNumberFormat="1" applyFont="1" applyBorder="1" applyAlignment="1">
      <alignment vertical="center"/>
    </xf>
    <xf numFmtId="0" fontId="34" fillId="0" borderId="25" xfId="7" applyFont="1" applyFill="1" applyBorder="1" applyAlignment="1" applyProtection="1">
      <alignment vertical="center"/>
      <protection locked="0"/>
    </xf>
    <xf numFmtId="3" fontId="3" fillId="0" borderId="26" xfId="7" applyNumberFormat="1" applyFont="1" applyBorder="1" applyAlignment="1">
      <alignment vertical="center"/>
    </xf>
    <xf numFmtId="0" fontId="7" fillId="6" borderId="26" xfId="7" applyFont="1" applyFill="1" applyBorder="1" applyAlignment="1">
      <alignment vertical="center"/>
    </xf>
    <xf numFmtId="3" fontId="7" fillId="0" borderId="0" xfId="7" applyNumberFormat="1" applyFont="1" applyBorder="1" applyAlignment="1">
      <alignment vertical="center"/>
    </xf>
    <xf numFmtId="0" fontId="36" fillId="0" borderId="0" xfId="7" applyFont="1" applyBorder="1" applyAlignment="1">
      <alignment horizontal="left"/>
    </xf>
    <xf numFmtId="0" fontId="7" fillId="0" borderId="0" xfId="7" applyFont="1" applyFill="1" applyBorder="1" applyAlignment="1">
      <alignment vertical="center"/>
    </xf>
    <xf numFmtId="0" fontId="7" fillId="0" borderId="24" xfId="7" applyFont="1" applyFill="1" applyBorder="1" applyAlignment="1" applyProtection="1">
      <alignment vertical="center"/>
      <protection locked="0"/>
    </xf>
    <xf numFmtId="3" fontId="7" fillId="0" borderId="24" xfId="7" applyNumberFormat="1" applyFont="1" applyFill="1" applyBorder="1" applyAlignment="1" applyProtection="1">
      <alignment vertical="center"/>
      <protection locked="0"/>
    </xf>
    <xf numFmtId="14" fontId="7" fillId="0" borderId="24" xfId="7" applyNumberFormat="1" applyFont="1" applyFill="1" applyBorder="1" applyAlignment="1" applyProtection="1">
      <alignment vertical="center"/>
      <protection locked="0"/>
    </xf>
    <xf numFmtId="10" fontId="7" fillId="0" borderId="24" xfId="7" applyNumberFormat="1" applyFont="1" applyFill="1" applyBorder="1" applyAlignment="1" applyProtection="1">
      <alignment vertical="center"/>
      <protection locked="0"/>
    </xf>
    <xf numFmtId="0" fontId="3" fillId="0" borderId="0" xfId="7" applyFont="1" applyBorder="1" applyAlignment="1">
      <alignment vertical="center"/>
    </xf>
    <xf numFmtId="0" fontId="7" fillId="0" borderId="25" xfId="7" applyFont="1" applyFill="1" applyBorder="1" applyAlignment="1" applyProtection="1">
      <alignment vertical="center"/>
      <protection locked="0"/>
    </xf>
    <xf numFmtId="3" fontId="7" fillId="0" borderId="25" xfId="7" applyNumberFormat="1" applyFont="1" applyFill="1" applyBorder="1" applyAlignment="1" applyProtection="1">
      <alignment vertical="center"/>
      <protection locked="0"/>
    </xf>
    <xf numFmtId="14" fontId="7" fillId="0" borderId="25" xfId="7" applyNumberFormat="1" applyFont="1" applyFill="1" applyBorder="1" applyAlignment="1" applyProtection="1">
      <alignment vertical="center"/>
      <protection locked="0"/>
    </xf>
    <xf numFmtId="10" fontId="7" fillId="0" borderId="25" xfId="7" applyNumberFormat="1" applyFont="1" applyFill="1" applyBorder="1" applyAlignment="1" applyProtection="1">
      <alignment vertical="center"/>
      <protection locked="0"/>
    </xf>
    <xf numFmtId="0" fontId="7" fillId="0" borderId="12" xfId="7" applyFont="1" applyFill="1" applyBorder="1" applyAlignment="1" applyProtection="1">
      <alignment vertical="center"/>
      <protection locked="0"/>
    </xf>
    <xf numFmtId="3" fontId="7" fillId="0" borderId="12" xfId="7" applyNumberFormat="1" applyFont="1" applyFill="1" applyBorder="1" applyAlignment="1" applyProtection="1">
      <alignment vertical="center"/>
      <protection locked="0"/>
    </xf>
    <xf numFmtId="14" fontId="7" fillId="0" borderId="12" xfId="7" applyNumberFormat="1" applyFont="1" applyFill="1" applyBorder="1" applyAlignment="1" applyProtection="1">
      <alignment vertical="center"/>
      <protection locked="0"/>
    </xf>
    <xf numFmtId="10" fontId="7" fillId="0" borderId="12" xfId="7" applyNumberFormat="1" applyFont="1" applyFill="1" applyBorder="1" applyAlignment="1" applyProtection="1">
      <alignment vertical="center"/>
      <protection locked="0"/>
    </xf>
    <xf numFmtId="0" fontId="7" fillId="0" borderId="0" xfId="7" applyFont="1" applyBorder="1" applyAlignment="1"/>
    <xf numFmtId="0" fontId="7" fillId="0" borderId="26" xfId="7" applyFont="1" applyBorder="1" applyAlignment="1">
      <alignment vertical="center"/>
    </xf>
    <xf numFmtId="3" fontId="7" fillId="0" borderId="26" xfId="7" applyNumberFormat="1" applyFont="1" applyBorder="1" applyAlignment="1">
      <alignment vertical="center"/>
    </xf>
    <xf numFmtId="3" fontId="7" fillId="0" borderId="0" xfId="5" applyNumberFormat="1" applyFont="1"/>
    <xf numFmtId="0" fontId="7" fillId="0" borderId="0" xfId="6" applyFont="1"/>
    <xf numFmtId="0" fontId="31" fillId="0" borderId="0" xfId="6" applyFont="1"/>
    <xf numFmtId="3" fontId="7" fillId="0" borderId="0" xfId="6" applyNumberFormat="1" applyFont="1"/>
    <xf numFmtId="0" fontId="3" fillId="0" borderId="0" xfId="6" applyFont="1" applyBorder="1" applyAlignment="1">
      <alignment horizontal="center" vertical="center" wrapText="1"/>
    </xf>
    <xf numFmtId="0" fontId="3" fillId="0" borderId="0" xfId="6" applyFont="1" applyFill="1" applyBorder="1" applyAlignment="1">
      <alignment horizontal="center" vertical="center" wrapText="1"/>
    </xf>
    <xf numFmtId="3" fontId="3" fillId="0" borderId="0" xfId="6" applyNumberFormat="1" applyFont="1" applyFill="1" applyBorder="1" applyAlignment="1">
      <alignment horizontal="center" vertical="center" wrapText="1"/>
    </xf>
    <xf numFmtId="0" fontId="37" fillId="0" borderId="1" xfId="6" applyFont="1" applyFill="1" applyBorder="1" applyAlignment="1">
      <alignment horizontal="center" vertical="center" wrapText="1"/>
    </xf>
    <xf numFmtId="3" fontId="37" fillId="0" borderId="1" xfId="6" applyNumberFormat="1" applyFont="1" applyFill="1" applyBorder="1" applyAlignment="1">
      <alignment horizontal="center" vertical="center" wrapText="1"/>
    </xf>
    <xf numFmtId="0" fontId="3" fillId="0" borderId="0" xfId="6" applyFont="1" applyBorder="1" applyAlignment="1">
      <alignment horizontal="left" vertical="center"/>
    </xf>
    <xf numFmtId="0" fontId="7" fillId="0" borderId="0" xfId="6" applyFont="1" applyBorder="1" applyAlignment="1">
      <alignment vertical="center"/>
    </xf>
    <xf numFmtId="0" fontId="7" fillId="10" borderId="6" xfId="6" applyFont="1" applyFill="1" applyBorder="1" applyAlignment="1" applyProtection="1">
      <alignment vertical="center"/>
      <protection locked="0"/>
    </xf>
    <xf numFmtId="0" fontId="7" fillId="10" borderId="6" xfId="6" applyFont="1" applyFill="1" applyBorder="1" applyAlignment="1" applyProtection="1">
      <alignment horizontal="center" vertical="center"/>
      <protection locked="0"/>
    </xf>
    <xf numFmtId="10" fontId="7" fillId="10" borderId="6" xfId="6" applyNumberFormat="1" applyFont="1" applyFill="1" applyBorder="1" applyAlignment="1" applyProtection="1">
      <alignment horizontal="center" vertical="center"/>
      <protection locked="0"/>
    </xf>
    <xf numFmtId="4" fontId="7" fillId="10" borderId="6" xfId="6" applyNumberFormat="1" applyFont="1" applyFill="1" applyBorder="1" applyAlignment="1" applyProtection="1">
      <alignment vertical="center"/>
      <protection locked="0"/>
    </xf>
    <xf numFmtId="0" fontId="7" fillId="10" borderId="5" xfId="6" applyFont="1" applyFill="1" applyBorder="1" applyAlignment="1" applyProtection="1">
      <alignment vertical="center"/>
      <protection locked="0"/>
    </xf>
    <xf numFmtId="14" fontId="7" fillId="10" borderId="5" xfId="6" applyNumberFormat="1" applyFont="1" applyFill="1" applyBorder="1" applyAlignment="1" applyProtection="1">
      <alignment horizontal="center" vertical="center"/>
      <protection locked="0"/>
    </xf>
    <xf numFmtId="0" fontId="7" fillId="10" borderId="5" xfId="6" applyFont="1" applyFill="1" applyBorder="1" applyAlignment="1" applyProtection="1">
      <alignment horizontal="center" vertical="center"/>
      <protection locked="0"/>
    </xf>
    <xf numFmtId="10" fontId="7" fillId="10" borderId="5" xfId="6" applyNumberFormat="1" applyFont="1" applyFill="1" applyBorder="1" applyAlignment="1" applyProtection="1">
      <alignment horizontal="center" vertical="center"/>
      <protection locked="0"/>
    </xf>
    <xf numFmtId="0" fontId="3" fillId="10" borderId="5" xfId="6" applyFont="1" applyFill="1" applyBorder="1" applyAlignment="1" applyProtection="1">
      <alignment vertical="center"/>
      <protection locked="0"/>
    </xf>
    <xf numFmtId="14" fontId="3" fillId="10" borderId="5" xfId="6" applyNumberFormat="1" applyFont="1" applyFill="1" applyBorder="1" applyAlignment="1" applyProtection="1">
      <alignment horizontal="center" vertical="center"/>
      <protection locked="0"/>
    </xf>
    <xf numFmtId="0" fontId="7" fillId="10" borderId="27" xfId="6" applyFont="1" applyFill="1" applyBorder="1" applyAlignment="1" applyProtection="1">
      <alignment vertical="center"/>
      <protection locked="0"/>
    </xf>
    <xf numFmtId="14" fontId="7" fillId="10" borderId="9" xfId="6" applyNumberFormat="1" applyFont="1" applyFill="1" applyBorder="1" applyAlignment="1" applyProtection="1">
      <alignment horizontal="center" vertical="center"/>
      <protection locked="0"/>
    </xf>
    <xf numFmtId="0" fontId="7" fillId="10" borderId="9" xfId="6" applyFont="1" applyFill="1" applyBorder="1" applyAlignment="1" applyProtection="1">
      <alignment horizontal="center" vertical="center"/>
      <protection locked="0"/>
    </xf>
    <xf numFmtId="10" fontId="7" fillId="10" borderId="9" xfId="6" applyNumberFormat="1" applyFont="1" applyFill="1" applyBorder="1" applyAlignment="1" applyProtection="1">
      <alignment horizontal="center" vertical="center"/>
      <protection locked="0"/>
    </xf>
    <xf numFmtId="0" fontId="3" fillId="10" borderId="28" xfId="6" applyFont="1" applyFill="1" applyBorder="1" applyAlignment="1">
      <alignment vertical="center"/>
    </xf>
    <xf numFmtId="0" fontId="3" fillId="6" borderId="29" xfId="6" applyFont="1" applyFill="1" applyBorder="1" applyAlignment="1">
      <alignment vertical="center"/>
    </xf>
    <xf numFmtId="3" fontId="3" fillId="10" borderId="29" xfId="6" applyNumberFormat="1" applyFont="1" applyFill="1" applyBorder="1" applyAlignment="1">
      <alignment vertical="center"/>
    </xf>
    <xf numFmtId="3" fontId="3" fillId="10" borderId="30" xfId="6" applyNumberFormat="1" applyFont="1" applyFill="1" applyBorder="1" applyAlignment="1">
      <alignment vertical="center"/>
    </xf>
    <xf numFmtId="14" fontId="7" fillId="10" borderId="6" xfId="6" applyNumberFormat="1" applyFont="1" applyFill="1" applyBorder="1" applyAlignment="1" applyProtection="1">
      <alignment horizontal="center" vertical="center"/>
      <protection locked="0"/>
    </xf>
    <xf numFmtId="0" fontId="7" fillId="10" borderId="27" xfId="6" applyFont="1" applyFill="1" applyBorder="1" applyAlignment="1">
      <alignment vertical="center"/>
    </xf>
    <xf numFmtId="14" fontId="7" fillId="10" borderId="9" xfId="6" applyNumberFormat="1" applyFont="1" applyFill="1" applyBorder="1" applyAlignment="1">
      <alignment horizontal="center" vertical="center"/>
    </xf>
    <xf numFmtId="0" fontId="7" fillId="10" borderId="9" xfId="6" applyFont="1" applyFill="1" applyBorder="1" applyAlignment="1">
      <alignment horizontal="center" vertical="center"/>
    </xf>
    <xf numFmtId="10" fontId="7" fillId="10" borderId="9" xfId="6" applyNumberFormat="1" applyFont="1" applyFill="1" applyBorder="1" applyAlignment="1">
      <alignment horizontal="center" vertical="center"/>
    </xf>
    <xf numFmtId="0" fontId="3" fillId="0" borderId="0" xfId="5" applyFont="1" applyProtection="1"/>
    <xf numFmtId="0" fontId="7" fillId="0" borderId="0" xfId="5" applyFont="1" applyProtection="1"/>
    <xf numFmtId="0" fontId="1" fillId="0" borderId="0" xfId="5" applyProtection="1"/>
    <xf numFmtId="0" fontId="3" fillId="0" borderId="0" xfId="5" applyFont="1" applyAlignment="1" applyProtection="1">
      <alignment horizontal="right"/>
    </xf>
    <xf numFmtId="0" fontId="1" fillId="0" borderId="0" xfId="5" applyFill="1" applyProtection="1"/>
    <xf numFmtId="0" fontId="40" fillId="0" borderId="31" xfId="5" applyFont="1" applyBorder="1" applyAlignment="1" applyProtection="1">
      <alignment horizontal="right" vertical="center"/>
      <protection hidden="1"/>
    </xf>
    <xf numFmtId="0" fontId="41" fillId="0" borderId="32" xfId="5" applyFont="1" applyBorder="1" applyAlignment="1" applyProtection="1">
      <alignment vertical="center"/>
      <protection hidden="1"/>
    </xf>
    <xf numFmtId="0" fontId="41" fillId="0" borderId="33" xfId="5" applyNumberFormat="1" applyFont="1" applyBorder="1" applyAlignment="1" applyProtection="1">
      <alignment horizontal="center" vertical="center"/>
      <protection hidden="1"/>
    </xf>
    <xf numFmtId="0" fontId="43" fillId="6" borderId="34" xfId="5" applyFont="1" applyFill="1" applyBorder="1" applyAlignment="1" applyProtection="1">
      <alignment horizontal="centerContinuous" vertical="center" wrapText="1"/>
      <protection hidden="1"/>
    </xf>
    <xf numFmtId="0" fontId="43" fillId="6" borderId="35" xfId="5" applyFont="1" applyFill="1" applyBorder="1" applyAlignment="1" applyProtection="1">
      <alignment horizontal="centerContinuous" vertical="center"/>
      <protection hidden="1"/>
    </xf>
    <xf numFmtId="3" fontId="41" fillId="0" borderId="35" xfId="5" applyNumberFormat="1" applyFont="1" applyBorder="1" applyAlignment="1" applyProtection="1">
      <alignment vertical="center"/>
      <protection hidden="1"/>
    </xf>
    <xf numFmtId="3" fontId="41" fillId="0" borderId="36" xfId="5" applyNumberFormat="1" applyFont="1" applyBorder="1" applyAlignment="1" applyProtection="1">
      <alignment vertical="center"/>
      <protection hidden="1"/>
    </xf>
    <xf numFmtId="169" fontId="44" fillId="0" borderId="37" xfId="5" applyNumberFormat="1" applyFont="1" applyBorder="1" applyAlignment="1" applyProtection="1">
      <alignment vertical="center"/>
      <protection hidden="1"/>
    </xf>
    <xf numFmtId="0" fontId="41" fillId="11" borderId="38" xfId="5" applyFont="1" applyFill="1" applyBorder="1" applyAlignment="1" applyProtection="1">
      <alignment horizontal="center" vertical="center"/>
      <protection hidden="1"/>
    </xf>
    <xf numFmtId="169" fontId="41" fillId="0" borderId="37" xfId="5" applyNumberFormat="1" applyFont="1" applyBorder="1" applyAlignment="1" applyProtection="1">
      <alignment vertical="center"/>
      <protection hidden="1"/>
    </xf>
    <xf numFmtId="0" fontId="41" fillId="12" borderId="38" xfId="5" applyFont="1" applyFill="1" applyBorder="1" applyAlignment="1" applyProtection="1">
      <alignment vertical="center"/>
      <protection hidden="1"/>
    </xf>
    <xf numFmtId="3" fontId="41" fillId="12" borderId="38" xfId="5" applyNumberFormat="1" applyFont="1" applyFill="1" applyBorder="1" applyAlignment="1" applyProtection="1">
      <alignment vertical="center"/>
      <protection hidden="1"/>
    </xf>
    <xf numFmtId="0" fontId="41" fillId="12" borderId="38" xfId="5" applyFont="1" applyFill="1" applyBorder="1" applyAlignment="1" applyProtection="1">
      <alignment horizontal="center" vertical="center"/>
      <protection hidden="1"/>
    </xf>
    <xf numFmtId="0" fontId="41" fillId="12" borderId="39" xfId="5" applyFont="1" applyFill="1" applyBorder="1" applyAlignment="1" applyProtection="1">
      <alignment vertical="center"/>
      <protection hidden="1"/>
    </xf>
    <xf numFmtId="3" fontId="41" fillId="0" borderId="38" xfId="5" applyNumberFormat="1" applyFont="1" applyFill="1" applyBorder="1" applyAlignment="1" applyProtection="1">
      <alignment vertical="center"/>
      <protection hidden="1"/>
    </xf>
    <xf numFmtId="0" fontId="43" fillId="3" borderId="40" xfId="5" applyFont="1" applyFill="1" applyBorder="1" applyAlignment="1" applyProtection="1">
      <alignment horizontal="centerContinuous" vertical="center"/>
      <protection hidden="1"/>
    </xf>
    <xf numFmtId="0" fontId="43" fillId="3" borderId="41" xfId="5" applyFont="1" applyFill="1" applyBorder="1" applyAlignment="1" applyProtection="1">
      <alignment horizontal="centerContinuous" vertical="center"/>
      <protection hidden="1"/>
    </xf>
    <xf numFmtId="3" fontId="41" fillId="3" borderId="1" xfId="5" applyNumberFormat="1" applyFont="1" applyFill="1" applyBorder="1" applyAlignment="1" applyProtection="1">
      <alignment vertical="center"/>
      <protection hidden="1"/>
    </xf>
    <xf numFmtId="169" fontId="44" fillId="0" borderId="40" xfId="5" applyNumberFormat="1" applyFont="1" applyBorder="1" applyAlignment="1" applyProtection="1">
      <alignment vertical="center"/>
      <protection hidden="1"/>
    </xf>
    <xf numFmtId="0" fontId="41" fillId="11" borderId="42" xfId="5" applyFont="1" applyFill="1" applyBorder="1" applyAlignment="1" applyProtection="1">
      <alignment horizontal="center" vertical="center"/>
      <protection hidden="1"/>
    </xf>
    <xf numFmtId="3" fontId="45" fillId="11" borderId="42" xfId="5" applyNumberFormat="1" applyFont="1" applyFill="1" applyBorder="1" applyAlignment="1" applyProtection="1">
      <alignment vertical="center"/>
      <protection locked="0"/>
    </xf>
    <xf numFmtId="3" fontId="41" fillId="12" borderId="38" xfId="5" applyNumberFormat="1" applyFont="1" applyFill="1" applyBorder="1" applyAlignment="1" applyProtection="1">
      <alignment vertical="center"/>
      <protection locked="0"/>
    </xf>
    <xf numFmtId="3" fontId="41" fillId="12" borderId="9" xfId="5" applyNumberFormat="1" applyFont="1" applyFill="1" applyBorder="1" applyAlignment="1" applyProtection="1">
      <alignment vertical="center"/>
      <protection locked="0"/>
    </xf>
    <xf numFmtId="0" fontId="43" fillId="3" borderId="43" xfId="5" applyFont="1" applyFill="1" applyBorder="1" applyAlignment="1" applyProtection="1">
      <alignment horizontal="centerContinuous" vertical="center"/>
      <protection hidden="1"/>
    </xf>
    <xf numFmtId="0" fontId="43" fillId="3" borderId="44" xfId="5" applyFont="1" applyFill="1" applyBorder="1" applyAlignment="1" applyProtection="1">
      <alignment horizontal="centerContinuous" vertical="center"/>
      <protection hidden="1"/>
    </xf>
    <xf numFmtId="3" fontId="41" fillId="0" borderId="44" xfId="5" applyNumberFormat="1" applyFont="1" applyFill="1" applyBorder="1" applyAlignment="1" applyProtection="1">
      <alignment vertical="center"/>
      <protection hidden="1"/>
    </xf>
    <xf numFmtId="3" fontId="41" fillId="0" borderId="23" xfId="5" applyNumberFormat="1" applyFont="1" applyFill="1" applyBorder="1" applyAlignment="1" applyProtection="1">
      <alignment vertical="center"/>
      <protection hidden="1"/>
    </xf>
    <xf numFmtId="0" fontId="41" fillId="0" borderId="37" xfId="5" applyFont="1" applyBorder="1" applyAlignment="1" applyProtection="1">
      <alignment vertical="center"/>
      <protection hidden="1"/>
    </xf>
    <xf numFmtId="0" fontId="41" fillId="0" borderId="0" xfId="5" applyFont="1" applyBorder="1" applyAlignment="1" applyProtection="1">
      <alignment vertical="center"/>
      <protection hidden="1"/>
    </xf>
    <xf numFmtId="3" fontId="41" fillId="0" borderId="0" xfId="5" applyNumberFormat="1" applyFont="1" applyFill="1" applyBorder="1" applyAlignment="1" applyProtection="1">
      <alignment vertical="center"/>
      <protection hidden="1"/>
    </xf>
    <xf numFmtId="0" fontId="43" fillId="6" borderId="45" xfId="5" applyFont="1" applyFill="1" applyBorder="1" applyAlignment="1" applyProtection="1">
      <alignment horizontal="centerContinuous" vertical="center"/>
      <protection hidden="1"/>
    </xf>
    <xf numFmtId="0" fontId="43" fillId="6" borderId="46" xfId="5" applyFont="1" applyFill="1" applyBorder="1" applyAlignment="1" applyProtection="1">
      <alignment horizontal="centerContinuous" vertical="center"/>
      <protection hidden="1"/>
    </xf>
    <xf numFmtId="3" fontId="41" fillId="0" borderId="36" xfId="5" applyNumberFormat="1" applyFont="1" applyFill="1" applyBorder="1" applyAlignment="1" applyProtection="1">
      <alignment vertical="center"/>
      <protection hidden="1"/>
    </xf>
    <xf numFmtId="0" fontId="41" fillId="0" borderId="37" xfId="5" applyFont="1" applyBorder="1" applyAlignment="1" applyProtection="1">
      <alignment horizontal="centerContinuous" vertical="center"/>
      <protection hidden="1"/>
    </xf>
    <xf numFmtId="0" fontId="43" fillId="0" borderId="0" xfId="5" applyFont="1" applyBorder="1" applyAlignment="1" applyProtection="1">
      <alignment horizontal="centerContinuous" vertical="center"/>
      <protection hidden="1"/>
    </xf>
    <xf numFmtId="3" fontId="41" fillId="0" borderId="5" xfId="5" applyNumberFormat="1" applyFont="1" applyFill="1" applyBorder="1" applyAlignment="1" applyProtection="1">
      <alignment vertical="center"/>
      <protection hidden="1"/>
    </xf>
    <xf numFmtId="169" fontId="41" fillId="0" borderId="37" xfId="5" applyNumberFormat="1" applyFont="1" applyBorder="1" applyAlignment="1" applyProtection="1">
      <alignment vertical="center"/>
      <protection locked="0"/>
    </xf>
    <xf numFmtId="0" fontId="43" fillId="0" borderId="0" xfId="5" applyFont="1" applyBorder="1" applyAlignment="1" applyProtection="1">
      <alignment horizontal="left" vertical="center"/>
      <protection locked="0"/>
    </xf>
    <xf numFmtId="3" fontId="41" fillId="0" borderId="5" xfId="5" applyNumberFormat="1" applyFont="1" applyFill="1" applyBorder="1" applyAlignment="1" applyProtection="1">
      <alignment vertical="center"/>
      <protection locked="0"/>
    </xf>
    <xf numFmtId="0" fontId="43" fillId="0" borderId="47" xfId="5" applyFont="1" applyBorder="1" applyAlignment="1" applyProtection="1">
      <alignment horizontal="left" vertical="center"/>
      <protection locked="0"/>
    </xf>
    <xf numFmtId="3" fontId="41" fillId="0" borderId="48" xfId="5" applyNumberFormat="1" applyFont="1" applyFill="1" applyBorder="1" applyAlignment="1" applyProtection="1">
      <alignment vertical="center"/>
      <protection locked="0"/>
    </xf>
    <xf numFmtId="0" fontId="41" fillId="0" borderId="37" xfId="5" applyFont="1" applyBorder="1" applyAlignment="1" applyProtection="1">
      <alignment horizontal="center" vertical="center"/>
      <protection hidden="1"/>
    </xf>
    <xf numFmtId="0" fontId="43" fillId="0" borderId="0" xfId="5" applyFont="1" applyBorder="1" applyAlignment="1" applyProtection="1">
      <alignment horizontal="center" vertical="center"/>
      <protection hidden="1"/>
    </xf>
    <xf numFmtId="0" fontId="41" fillId="0" borderId="0" xfId="5" applyFont="1" applyBorder="1" applyAlignment="1" applyProtection="1">
      <alignment horizontal="center" vertical="center"/>
      <protection hidden="1"/>
    </xf>
    <xf numFmtId="0" fontId="43" fillId="6" borderId="22" xfId="5" applyFont="1" applyFill="1" applyBorder="1" applyAlignment="1" applyProtection="1">
      <alignment horizontal="centerContinuous" vertical="center" wrapText="1"/>
      <protection hidden="1"/>
    </xf>
    <xf numFmtId="0" fontId="43" fillId="6" borderId="44" xfId="5" applyFont="1" applyFill="1" applyBorder="1" applyAlignment="1" applyProtection="1">
      <alignment horizontal="centerContinuous" vertical="center" wrapText="1"/>
      <protection hidden="1"/>
    </xf>
    <xf numFmtId="3" fontId="43" fillId="6" borderId="48" xfId="5" applyNumberFormat="1" applyFont="1" applyFill="1" applyBorder="1" applyAlignment="1" applyProtection="1">
      <alignment vertical="center"/>
      <protection hidden="1"/>
    </xf>
    <xf numFmtId="0" fontId="7" fillId="0" borderId="0" xfId="5" applyFont="1" applyFill="1" applyProtection="1"/>
    <xf numFmtId="0" fontId="21" fillId="2" borderId="1" xfId="5" applyFont="1" applyFill="1" applyBorder="1" applyAlignment="1" applyProtection="1">
      <alignment horizontal="center" vertical="center"/>
    </xf>
    <xf numFmtId="0" fontId="4" fillId="0" borderId="5" xfId="5" applyFont="1" applyBorder="1" applyAlignment="1" applyProtection="1">
      <alignment vertical="center"/>
    </xf>
    <xf numFmtId="0" fontId="26" fillId="0" borderId="5" xfId="5" applyFont="1" applyBorder="1" applyProtection="1"/>
    <xf numFmtId="0" fontId="4" fillId="3" borderId="49" xfId="5" applyFont="1" applyFill="1" applyBorder="1" applyAlignment="1" applyProtection="1">
      <alignment horizontal="center" vertical="center"/>
    </xf>
    <xf numFmtId="0" fontId="29" fillId="13" borderId="21" xfId="5" applyFont="1" applyFill="1" applyBorder="1" applyAlignment="1" applyProtection="1">
      <alignment horizontal="right" vertical="center"/>
    </xf>
    <xf numFmtId="0" fontId="4" fillId="13" borderId="22" xfId="5" applyFont="1" applyFill="1" applyBorder="1" applyAlignment="1" applyProtection="1">
      <alignment horizontal="right" vertical="center"/>
    </xf>
    <xf numFmtId="0" fontId="21" fillId="0" borderId="50" xfId="5" applyFont="1" applyFill="1" applyBorder="1" applyAlignment="1" applyProtection="1">
      <alignment horizontal="centerContinuous" vertical="center"/>
    </xf>
    <xf numFmtId="0" fontId="29" fillId="6" borderId="51" xfId="5" applyFont="1" applyFill="1" applyBorder="1" applyAlignment="1" applyProtection="1">
      <alignment horizontal="right" vertical="center"/>
    </xf>
    <xf numFmtId="0" fontId="4" fillId="6" borderId="51" xfId="5" applyFont="1" applyFill="1" applyBorder="1" applyAlignment="1" applyProtection="1">
      <alignment horizontal="center" vertical="center"/>
    </xf>
    <xf numFmtId="0" fontId="41" fillId="14" borderId="52" xfId="0" applyFont="1" applyFill="1" applyBorder="1"/>
    <xf numFmtId="0" fontId="41" fillId="14" borderId="41" xfId="0" applyFont="1" applyFill="1" applyBorder="1"/>
    <xf numFmtId="0" fontId="41" fillId="14" borderId="42" xfId="0" applyFont="1" applyFill="1" applyBorder="1"/>
    <xf numFmtId="0" fontId="41" fillId="14" borderId="27" xfId="0" applyFont="1" applyFill="1" applyBorder="1"/>
    <xf numFmtId="0" fontId="41" fillId="14" borderId="53" xfId="0" applyFont="1" applyFill="1" applyBorder="1"/>
    <xf numFmtId="0" fontId="41" fillId="14" borderId="39" xfId="0" applyFont="1" applyFill="1" applyBorder="1"/>
    <xf numFmtId="0" fontId="41" fillId="13" borderId="52" xfId="0" applyFont="1" applyFill="1" applyBorder="1"/>
    <xf numFmtId="0" fontId="41" fillId="13" borderId="27" xfId="0" applyFont="1" applyFill="1" applyBorder="1"/>
    <xf numFmtId="0" fontId="48" fillId="12" borderId="52" xfId="2" applyFont="1" applyFill="1" applyBorder="1" applyAlignment="1" applyProtection="1"/>
    <xf numFmtId="0" fontId="41" fillId="12" borderId="41" xfId="0" applyFont="1" applyFill="1" applyBorder="1"/>
    <xf numFmtId="0" fontId="41" fillId="12" borderId="42" xfId="0" applyFont="1" applyFill="1" applyBorder="1"/>
    <xf numFmtId="0" fontId="48" fillId="12" borderId="10" xfId="2" applyFont="1" applyFill="1" applyBorder="1" applyAlignment="1" applyProtection="1"/>
    <xf numFmtId="0" fontId="41" fillId="12" borderId="0" xfId="0" applyFont="1" applyFill="1" applyBorder="1"/>
    <xf numFmtId="0" fontId="41" fillId="12" borderId="38" xfId="0" applyFont="1" applyFill="1" applyBorder="1"/>
    <xf numFmtId="0" fontId="48" fillId="12" borderId="27" xfId="2" applyFont="1" applyFill="1" applyBorder="1" applyAlignment="1" applyProtection="1"/>
    <xf numFmtId="0" fontId="41" fillId="12" borderId="53" xfId="0" applyFont="1" applyFill="1" applyBorder="1"/>
    <xf numFmtId="0" fontId="41" fillId="12" borderId="39" xfId="0" applyFont="1" applyFill="1" applyBorder="1"/>
    <xf numFmtId="4" fontId="23" fillId="0" borderId="5" xfId="5" applyNumberFormat="1" applyFont="1" applyFill="1" applyBorder="1" applyProtection="1">
      <protection locked="0"/>
    </xf>
    <xf numFmtId="4" fontId="23" fillId="0" borderId="9" xfId="5" applyNumberFormat="1" applyFont="1" applyFill="1" applyBorder="1" applyProtection="1">
      <protection locked="0"/>
    </xf>
    <xf numFmtId="4" fontId="9" fillId="0" borderId="5" xfId="5" applyNumberFormat="1" applyFont="1" applyFill="1" applyBorder="1" applyProtection="1">
      <protection locked="0"/>
    </xf>
    <xf numFmtId="4" fontId="9" fillId="0" borderId="9" xfId="5" applyNumberFormat="1" applyFont="1" applyFill="1" applyBorder="1" applyProtection="1">
      <protection locked="0"/>
    </xf>
    <xf numFmtId="4" fontId="49" fillId="0" borderId="6" xfId="5" applyNumberFormat="1" applyFont="1" applyFill="1" applyBorder="1" applyAlignment="1" applyProtection="1">
      <alignment vertical="center"/>
    </xf>
    <xf numFmtId="4" fontId="49" fillId="5" borderId="13" xfId="5" applyNumberFormat="1" applyFont="1" applyFill="1" applyBorder="1" applyAlignment="1" applyProtection="1">
      <alignment horizontal="right" vertical="center"/>
    </xf>
    <xf numFmtId="4" fontId="50" fillId="5" borderId="14" xfId="5" applyNumberFormat="1" applyFont="1" applyFill="1" applyBorder="1" applyAlignment="1" applyProtection="1">
      <alignment horizontal="right" vertical="center"/>
    </xf>
    <xf numFmtId="4" fontId="49" fillId="7" borderId="13" xfId="5" applyNumberFormat="1" applyFont="1" applyFill="1" applyBorder="1" applyAlignment="1" applyProtection="1">
      <alignment horizontal="right" vertical="center"/>
    </xf>
    <xf numFmtId="4" fontId="50" fillId="5" borderId="13" xfId="5" applyNumberFormat="1" applyFont="1" applyFill="1" applyBorder="1" applyAlignment="1" applyProtection="1">
      <alignment horizontal="right" vertical="center"/>
    </xf>
    <xf numFmtId="4" fontId="49" fillId="7" borderId="18" xfId="5" applyNumberFormat="1" applyFont="1" applyFill="1" applyBorder="1" applyAlignment="1" applyProtection="1">
      <alignment horizontal="right" vertical="center"/>
    </xf>
    <xf numFmtId="4" fontId="0" fillId="0" borderId="0" xfId="0" applyNumberFormat="1" applyFill="1"/>
    <xf numFmtId="4" fontId="7" fillId="10" borderId="5" xfId="6" applyNumberFormat="1" applyFont="1" applyFill="1" applyBorder="1" applyAlignment="1" applyProtection="1">
      <alignment vertical="center"/>
      <protection locked="0"/>
    </xf>
    <xf numFmtId="4" fontId="3" fillId="10" borderId="5" xfId="6" applyNumberFormat="1" applyFont="1" applyFill="1" applyBorder="1" applyAlignment="1" applyProtection="1">
      <alignment vertical="center"/>
      <protection locked="0"/>
    </xf>
    <xf numFmtId="4" fontId="7" fillId="10" borderId="9" xfId="6" applyNumberFormat="1" applyFont="1" applyFill="1" applyBorder="1" applyAlignment="1" applyProtection="1">
      <alignment vertical="center"/>
      <protection locked="0"/>
    </xf>
    <xf numFmtId="4" fontId="3" fillId="10" borderId="29" xfId="6" applyNumberFormat="1" applyFont="1" applyFill="1" applyBorder="1" applyAlignment="1">
      <alignment vertical="center"/>
    </xf>
    <xf numFmtId="4" fontId="3" fillId="10" borderId="30" xfId="6" applyNumberFormat="1" applyFont="1" applyFill="1" applyBorder="1" applyAlignment="1">
      <alignment vertical="center"/>
    </xf>
    <xf numFmtId="0" fontId="23" fillId="0" borderId="10" xfId="5" applyFont="1" applyFill="1" applyBorder="1" applyProtection="1"/>
    <xf numFmtId="0" fontId="23" fillId="0" borderId="5" xfId="5" applyFont="1" applyFill="1" applyBorder="1" applyProtection="1"/>
    <xf numFmtId="0" fontId="23" fillId="0" borderId="9" xfId="5" applyFont="1" applyFill="1" applyBorder="1" applyProtection="1"/>
    <xf numFmtId="0" fontId="51" fillId="0" borderId="5" xfId="5" applyFont="1" applyFill="1" applyBorder="1" applyProtection="1"/>
    <xf numFmtId="0" fontId="52" fillId="0" borderId="0" xfId="0" applyFont="1" applyAlignment="1">
      <alignment vertical="center"/>
    </xf>
    <xf numFmtId="0" fontId="27" fillId="0" borderId="0" xfId="0" applyFont="1"/>
    <xf numFmtId="0" fontId="54" fillId="9" borderId="0" xfId="0" applyFont="1" applyFill="1"/>
    <xf numFmtId="0" fontId="55" fillId="15" borderId="0" xfId="0" applyFont="1" applyFill="1" applyAlignment="1">
      <alignment vertical="center"/>
    </xf>
    <xf numFmtId="0" fontId="56" fillId="15" borderId="0" xfId="0" applyFont="1" applyFill="1"/>
    <xf numFmtId="0" fontId="57" fillId="0" borderId="0" xfId="0" applyFont="1" applyAlignment="1" applyProtection="1">
      <alignment vertical="center"/>
      <protection locked="0"/>
    </xf>
    <xf numFmtId="0" fontId="27" fillId="0" borderId="0" xfId="0" applyFont="1" applyProtection="1">
      <protection locked="0"/>
    </xf>
    <xf numFmtId="0" fontId="58" fillId="15" borderId="0" xfId="0" applyFont="1" applyFill="1" applyAlignment="1">
      <alignment vertical="center"/>
    </xf>
    <xf numFmtId="0" fontId="28" fillId="0" borderId="0" xfId="0" applyFont="1" applyAlignment="1">
      <alignment vertical="center"/>
    </xf>
    <xf numFmtId="0" fontId="52" fillId="9" borderId="0" xfId="0" applyFont="1" applyFill="1" applyAlignment="1">
      <alignment vertical="center"/>
    </xf>
    <xf numFmtId="0" fontId="27" fillId="9" borderId="0" xfId="0" applyFont="1" applyFill="1"/>
    <xf numFmtId="0" fontId="52" fillId="9" borderId="0" xfId="0" applyFont="1" applyFill="1" applyAlignment="1" applyProtection="1">
      <alignment vertical="center"/>
      <protection locked="0"/>
    </xf>
    <xf numFmtId="0" fontId="59" fillId="0" borderId="0" xfId="0" applyFont="1"/>
    <xf numFmtId="0" fontId="28" fillId="0" borderId="0" xfId="0" applyFont="1" applyProtection="1">
      <protection locked="0"/>
    </xf>
    <xf numFmtId="3" fontId="28" fillId="0" borderId="0" xfId="0" applyNumberFormat="1" applyFont="1" applyAlignment="1" applyProtection="1">
      <alignment horizontal="centerContinuous"/>
      <protection locked="0"/>
    </xf>
    <xf numFmtId="0" fontId="9" fillId="0" borderId="1" xfId="5" applyFont="1" applyBorder="1" applyAlignment="1">
      <alignment horizontal="left" vertical="center" indent="2"/>
    </xf>
    <xf numFmtId="4" fontId="7" fillId="16" borderId="6" xfId="6" applyNumberFormat="1" applyFont="1" applyFill="1" applyBorder="1" applyAlignment="1" applyProtection="1">
      <alignment vertical="center"/>
      <protection locked="0"/>
    </xf>
    <xf numFmtId="4" fontId="7" fillId="16" borderId="5" xfId="6" applyNumberFormat="1" applyFont="1" applyFill="1" applyBorder="1" applyAlignment="1" applyProtection="1">
      <alignment vertical="center"/>
      <protection locked="0"/>
    </xf>
    <xf numFmtId="4" fontId="3" fillId="16" borderId="5" xfId="6" applyNumberFormat="1" applyFont="1" applyFill="1" applyBorder="1" applyAlignment="1" applyProtection="1">
      <alignment vertical="center"/>
      <protection locked="0"/>
    </xf>
    <xf numFmtId="4" fontId="7" fillId="10" borderId="9" xfId="6" applyNumberFormat="1" applyFont="1" applyFill="1" applyBorder="1" applyAlignment="1">
      <alignment vertical="center"/>
    </xf>
    <xf numFmtId="4" fontId="7" fillId="16" borderId="9" xfId="6" applyNumberFormat="1" applyFont="1" applyFill="1" applyBorder="1" applyAlignment="1">
      <alignment vertical="center"/>
    </xf>
    <xf numFmtId="0" fontId="4" fillId="9" borderId="54" xfId="5" applyFont="1" applyFill="1" applyBorder="1" applyAlignment="1">
      <alignment horizontal="centerContinuous" vertical="center"/>
    </xf>
    <xf numFmtId="0" fontId="3" fillId="9" borderId="31" xfId="5" applyFont="1" applyFill="1" applyBorder="1" applyAlignment="1">
      <alignment horizontal="centerContinuous" vertical="center" wrapText="1"/>
    </xf>
    <xf numFmtId="0" fontId="1" fillId="9" borderId="32" xfId="5" applyFill="1" applyBorder="1" applyAlignment="1">
      <alignment horizontal="centerContinuous" vertical="center" wrapText="1"/>
    </xf>
    <xf numFmtId="0" fontId="4" fillId="9" borderId="32" xfId="5" applyFont="1" applyFill="1" applyBorder="1" applyAlignment="1">
      <alignment horizontal="centerContinuous" vertical="center"/>
    </xf>
    <xf numFmtId="0" fontId="3" fillId="9" borderId="54" xfId="5" applyFont="1" applyFill="1" applyBorder="1" applyAlignment="1">
      <alignment horizontal="centerContinuous" vertical="center" wrapText="1"/>
    </xf>
    <xf numFmtId="0" fontId="18" fillId="9" borderId="3" xfId="5" applyFont="1" applyFill="1" applyBorder="1" applyAlignment="1">
      <alignment horizontal="centerContinuous" vertical="center" wrapText="1"/>
    </xf>
    <xf numFmtId="0" fontId="18" fillId="9" borderId="3" xfId="5" applyFont="1" applyFill="1" applyBorder="1" applyAlignment="1" applyProtection="1">
      <alignment horizontal="centerContinuous" vertical="center" wrapText="1"/>
    </xf>
    <xf numFmtId="0" fontId="18" fillId="9" borderId="4" xfId="5" applyFont="1" applyFill="1" applyBorder="1" applyAlignment="1">
      <alignment horizontal="centerContinuous" vertical="center" wrapText="1"/>
    </xf>
    <xf numFmtId="0" fontId="32" fillId="0" borderId="0" xfId="0" applyFont="1" applyAlignment="1">
      <alignment horizontal="left"/>
    </xf>
    <xf numFmtId="3" fontId="9" fillId="0" borderId="5" xfId="5" applyNumberFormat="1" applyFont="1" applyFill="1" applyBorder="1" applyAlignment="1" applyProtection="1">
      <alignment horizontal="center"/>
    </xf>
    <xf numFmtId="3" fontId="9" fillId="0" borderId="5" xfId="5" applyNumberFormat="1" applyFont="1" applyFill="1" applyBorder="1" applyAlignment="1" applyProtection="1">
      <alignment horizontal="centerContinuous"/>
    </xf>
    <xf numFmtId="3" fontId="9" fillId="0" borderId="5" xfId="5" applyNumberFormat="1" applyFont="1" applyFill="1" applyBorder="1" applyProtection="1"/>
    <xf numFmtId="4" fontId="23" fillId="0" borderId="5" xfId="5" applyNumberFormat="1" applyFont="1" applyFill="1" applyBorder="1" applyProtection="1"/>
    <xf numFmtId="4" fontId="9" fillId="0" borderId="5" xfId="5" applyNumberFormat="1" applyFont="1" applyFill="1" applyBorder="1" applyProtection="1"/>
    <xf numFmtId="0" fontId="5" fillId="0" borderId="5" xfId="0" applyFont="1" applyFill="1" applyBorder="1" applyAlignment="1" applyProtection="1">
      <alignment horizontal="center" vertical="center"/>
    </xf>
    <xf numFmtId="4" fontId="23" fillId="0" borderId="9" xfId="5" applyNumberFormat="1" applyFont="1" applyFill="1" applyBorder="1" applyProtection="1"/>
    <xf numFmtId="4" fontId="9" fillId="0" borderId="9" xfId="5" applyNumberFormat="1" applyFont="1" applyFill="1" applyBorder="1" applyProtection="1"/>
    <xf numFmtId="0" fontId="17" fillId="0" borderId="0" xfId="5" applyFont="1"/>
    <xf numFmtId="0" fontId="17" fillId="0" borderId="0" xfId="5" applyFont="1" applyProtection="1">
      <protection locked="0"/>
    </xf>
    <xf numFmtId="0" fontId="39" fillId="9" borderId="32" xfId="5" applyFont="1" applyFill="1" applyBorder="1" applyAlignment="1" applyProtection="1">
      <alignment horizontal="centerContinuous" vertical="center"/>
      <protection hidden="1"/>
    </xf>
    <xf numFmtId="0" fontId="39" fillId="9" borderId="54" xfId="5" applyFont="1" applyFill="1" applyBorder="1" applyAlignment="1" applyProtection="1">
      <alignment horizontal="centerContinuous" vertical="center"/>
      <protection hidden="1"/>
    </xf>
    <xf numFmtId="4" fontId="7" fillId="0" borderId="5" xfId="5" applyNumberFormat="1" applyFont="1" applyBorder="1" applyAlignment="1" applyProtection="1">
      <protection locked="0"/>
    </xf>
    <xf numFmtId="0" fontId="38" fillId="9" borderId="31" xfId="5" applyFont="1" applyFill="1" applyBorder="1" applyAlignment="1" applyProtection="1">
      <alignment horizontal="centerContinuous" vertical="center"/>
      <protection hidden="1"/>
    </xf>
    <xf numFmtId="0" fontId="38" fillId="9" borderId="32" xfId="5" applyFont="1" applyFill="1" applyBorder="1" applyAlignment="1" applyProtection="1">
      <alignment horizontal="centerContinuous" vertical="center"/>
      <protection hidden="1"/>
    </xf>
    <xf numFmtId="4" fontId="7" fillId="0" borderId="1" xfId="5" applyNumberFormat="1" applyFont="1" applyFill="1" applyBorder="1" applyAlignment="1" applyProtection="1">
      <protection locked="0"/>
    </xf>
    <xf numFmtId="4" fontId="7" fillId="0" borderId="1" xfId="5" applyNumberFormat="1" applyFont="1" applyBorder="1" applyAlignment="1" applyProtection="1">
      <protection locked="0"/>
    </xf>
    <xf numFmtId="4" fontId="7" fillId="0" borderId="1" xfId="5" applyNumberFormat="1" applyFont="1" applyBorder="1" applyAlignment="1">
      <alignment vertical="center"/>
    </xf>
    <xf numFmtId="4" fontId="7" fillId="0" borderId="1" xfId="5" applyNumberFormat="1" applyFont="1" applyBorder="1" applyAlignment="1"/>
    <xf numFmtId="4" fontId="7" fillId="0" borderId="1" xfId="5" applyNumberFormat="1" applyFont="1" applyBorder="1" applyAlignment="1" applyProtection="1">
      <alignment vertical="center"/>
      <protection locked="0"/>
    </xf>
    <xf numFmtId="4" fontId="3" fillId="0" borderId="1" xfId="5" applyNumberFormat="1" applyFont="1" applyBorder="1" applyAlignment="1">
      <alignment vertical="center"/>
    </xf>
    <xf numFmtId="4" fontId="7" fillId="0" borderId="7" xfId="5" applyNumberFormat="1" applyFont="1" applyBorder="1" applyAlignment="1" applyProtection="1">
      <protection locked="0"/>
    </xf>
    <xf numFmtId="4" fontId="7" fillId="0" borderId="7" xfId="5" applyNumberFormat="1" applyFont="1" applyBorder="1" applyAlignment="1"/>
    <xf numFmtId="4" fontId="7" fillId="0" borderId="7" xfId="5" applyNumberFormat="1" applyFont="1" applyBorder="1" applyAlignment="1" applyProtection="1">
      <alignment vertical="center" wrapText="1"/>
      <protection locked="0"/>
    </xf>
    <xf numFmtId="4" fontId="7" fillId="0" borderId="5" xfId="5" applyNumberFormat="1" applyFont="1" applyBorder="1" applyAlignment="1"/>
    <xf numFmtId="4" fontId="7" fillId="0" borderId="5" xfId="5" applyNumberFormat="1" applyFont="1" applyBorder="1" applyAlignment="1" applyProtection="1">
      <alignment vertical="center"/>
      <protection locked="0"/>
    </xf>
    <xf numFmtId="4" fontId="7" fillId="0" borderId="8" xfId="5" applyNumberFormat="1" applyFont="1" applyBorder="1" applyAlignment="1" applyProtection="1">
      <protection locked="0"/>
    </xf>
    <xf numFmtId="4" fontId="7" fillId="0" borderId="8" xfId="5" applyNumberFormat="1" applyFont="1" applyBorder="1" applyAlignment="1"/>
    <xf numFmtId="4" fontId="7" fillId="0" borderId="55" xfId="5" applyNumberFormat="1" applyFont="1" applyBorder="1" applyAlignment="1" applyProtection="1">
      <protection locked="0"/>
    </xf>
    <xf numFmtId="4" fontId="7" fillId="0" borderId="5" xfId="5" applyNumberFormat="1" applyFont="1" applyBorder="1" applyAlignment="1">
      <alignment vertical="center"/>
    </xf>
    <xf numFmtId="0" fontId="29" fillId="9" borderId="2" xfId="5" applyFont="1" applyFill="1" applyBorder="1" applyAlignment="1" applyProtection="1">
      <alignment horizontal="centerContinuous" vertical="center" wrapText="1"/>
    </xf>
    <xf numFmtId="3" fontId="7" fillId="0" borderId="5" xfId="5" applyNumberFormat="1" applyFont="1" applyBorder="1" applyAlignment="1" applyProtection="1">
      <alignment horizontal="center"/>
      <protection locked="0"/>
    </xf>
    <xf numFmtId="3" fontId="7" fillId="0" borderId="5" xfId="5" applyNumberFormat="1" applyFont="1" applyFill="1" applyBorder="1" applyAlignment="1" applyProtection="1">
      <alignment horizontal="right"/>
      <protection locked="0"/>
    </xf>
    <xf numFmtId="3" fontId="7" fillId="3" borderId="1" xfId="5" applyNumberFormat="1" applyFont="1" applyFill="1" applyBorder="1" applyAlignment="1" applyProtection="1">
      <alignment horizontal="right"/>
    </xf>
    <xf numFmtId="3" fontId="7" fillId="0" borderId="5" xfId="5" applyNumberFormat="1" applyFont="1" applyBorder="1" applyAlignment="1" applyProtection="1">
      <alignment horizontal="right"/>
      <protection locked="0"/>
    </xf>
    <xf numFmtId="3" fontId="7" fillId="3" borderId="0" xfId="5" applyNumberFormat="1" applyFont="1" applyFill="1" applyBorder="1" applyAlignment="1" applyProtection="1">
      <alignment horizontal="right"/>
      <protection locked="0"/>
    </xf>
    <xf numFmtId="3" fontId="7" fillId="3" borderId="56" xfId="5" applyNumberFormat="1" applyFont="1" applyFill="1" applyBorder="1" applyAlignment="1" applyProtection="1">
      <alignment horizontal="right"/>
      <protection locked="0"/>
    </xf>
    <xf numFmtId="3" fontId="7" fillId="3" borderId="57" xfId="5" applyNumberFormat="1" applyFont="1" applyFill="1" applyBorder="1" applyAlignment="1" applyProtection="1">
      <alignment horizontal="right" vertical="center"/>
    </xf>
    <xf numFmtId="3" fontId="7" fillId="3" borderId="58" xfId="5" applyNumberFormat="1" applyFont="1" applyFill="1" applyBorder="1" applyAlignment="1" applyProtection="1">
      <alignment horizontal="right" vertical="center"/>
    </xf>
    <xf numFmtId="3" fontId="7" fillId="3" borderId="55" xfId="5" applyNumberFormat="1" applyFont="1" applyFill="1" applyBorder="1" applyAlignment="1" applyProtection="1">
      <alignment horizontal="right" vertical="center"/>
    </xf>
    <xf numFmtId="3" fontId="7" fillId="3" borderId="59" xfId="5" applyNumberFormat="1" applyFont="1" applyFill="1" applyBorder="1" applyAlignment="1" applyProtection="1">
      <alignment horizontal="right" vertical="center"/>
    </xf>
    <xf numFmtId="3" fontId="3" fillId="5" borderId="48" xfId="5" applyNumberFormat="1" applyFont="1" applyFill="1" applyBorder="1" applyAlignment="1" applyProtection="1">
      <alignment horizontal="right" vertical="center"/>
    </xf>
    <xf numFmtId="3" fontId="3" fillId="5" borderId="44" xfId="5" applyNumberFormat="1" applyFont="1" applyFill="1" applyBorder="1" applyAlignment="1" applyProtection="1">
      <alignment horizontal="right" vertical="center"/>
    </xf>
    <xf numFmtId="3" fontId="3" fillId="3" borderId="0" xfId="5" applyNumberFormat="1" applyFont="1" applyFill="1" applyBorder="1" applyAlignment="1" applyProtection="1">
      <alignment horizontal="right"/>
      <protection locked="0"/>
    </xf>
    <xf numFmtId="3" fontId="3" fillId="3" borderId="60" xfId="5" applyNumberFormat="1" applyFont="1" applyFill="1" applyBorder="1" applyAlignment="1" applyProtection="1">
      <alignment horizontal="right"/>
      <protection locked="0"/>
    </xf>
    <xf numFmtId="3" fontId="7" fillId="0" borderId="6" xfId="5" applyNumberFormat="1" applyFont="1" applyBorder="1" applyAlignment="1" applyProtection="1">
      <alignment horizontal="right"/>
      <protection locked="0"/>
    </xf>
    <xf numFmtId="3" fontId="7" fillId="3" borderId="6" xfId="5" applyNumberFormat="1" applyFont="1" applyFill="1" applyBorder="1" applyAlignment="1" applyProtection="1">
      <alignment horizontal="right"/>
    </xf>
    <xf numFmtId="166" fontId="3" fillId="5" borderId="55" xfId="5" applyNumberFormat="1" applyFont="1" applyFill="1" applyBorder="1" applyAlignment="1" applyProtection="1">
      <alignment horizontal="right" vertical="center"/>
    </xf>
    <xf numFmtId="166" fontId="3" fillId="0" borderId="55" xfId="5" applyNumberFormat="1" applyFont="1" applyFill="1" applyBorder="1" applyAlignment="1" applyProtection="1">
      <alignment horizontal="right" vertical="center"/>
    </xf>
    <xf numFmtId="166" fontId="3" fillId="5" borderId="48" xfId="5" applyNumberFormat="1" applyFont="1" applyFill="1" applyBorder="1" applyAlignment="1" applyProtection="1">
      <alignment horizontal="right" vertical="center"/>
    </xf>
    <xf numFmtId="166" fontId="3" fillId="5" borderId="44" xfId="5" applyNumberFormat="1" applyFont="1" applyFill="1" applyBorder="1" applyAlignment="1" applyProtection="1">
      <alignment horizontal="right" vertical="center"/>
    </xf>
    <xf numFmtId="166" fontId="3" fillId="5" borderId="61" xfId="5" applyNumberFormat="1" applyFont="1" applyFill="1" applyBorder="1" applyAlignment="1" applyProtection="1">
      <alignment horizontal="right" vertical="center"/>
    </xf>
    <xf numFmtId="0" fontId="7" fillId="0" borderId="0" xfId="5" applyFont="1" applyProtection="1">
      <protection locked="0"/>
    </xf>
    <xf numFmtId="3" fontId="7" fillId="0" borderId="6" xfId="5" applyNumberFormat="1" applyFont="1" applyBorder="1" applyAlignment="1" applyProtection="1">
      <alignment horizontal="right"/>
    </xf>
    <xf numFmtId="3" fontId="7" fillId="0" borderId="5" xfId="5" applyNumberFormat="1" applyFont="1" applyBorder="1" applyAlignment="1" applyProtection="1">
      <alignment horizontal="right"/>
    </xf>
    <xf numFmtId="3" fontId="3" fillId="3" borderId="9" xfId="5" applyNumberFormat="1" applyFont="1" applyFill="1" applyBorder="1" applyAlignment="1" applyProtection="1">
      <alignment horizontal="right"/>
    </xf>
    <xf numFmtId="3" fontId="7" fillId="3" borderId="7" xfId="5" applyNumberFormat="1" applyFont="1" applyFill="1" applyBorder="1" applyAlignment="1" applyProtection="1">
      <alignment horizontal="right" vertical="center"/>
    </xf>
    <xf numFmtId="3" fontId="7" fillId="3" borderId="62" xfId="5" applyNumberFormat="1" applyFont="1" applyFill="1" applyBorder="1" applyAlignment="1" applyProtection="1">
      <alignment horizontal="right" vertical="center"/>
    </xf>
    <xf numFmtId="3" fontId="3" fillId="13" borderId="55" xfId="5" applyNumberFormat="1" applyFont="1" applyFill="1" applyBorder="1" applyAlignment="1" applyProtection="1">
      <alignment horizontal="right" vertical="center"/>
    </xf>
    <xf numFmtId="3" fontId="7" fillId="3" borderId="63" xfId="5" applyNumberFormat="1" applyFont="1" applyFill="1" applyBorder="1" applyAlignment="1" applyProtection="1">
      <alignment horizontal="right" vertical="center"/>
    </xf>
    <xf numFmtId="3" fontId="3" fillId="13" borderId="48" xfId="5" applyNumberFormat="1" applyFont="1" applyFill="1" applyBorder="1" applyAlignment="1" applyProtection="1">
      <alignment horizontal="right" vertical="center"/>
    </xf>
    <xf numFmtId="3" fontId="3" fillId="13" borderId="11" xfId="5" applyNumberFormat="1" applyFont="1" applyFill="1" applyBorder="1" applyAlignment="1" applyProtection="1">
      <alignment horizontal="right" vertical="center"/>
    </xf>
    <xf numFmtId="3" fontId="7" fillId="3" borderId="64" xfId="5" applyNumberFormat="1" applyFont="1" applyFill="1" applyBorder="1" applyAlignment="1" applyProtection="1">
      <alignment horizontal="right" vertical="center"/>
    </xf>
    <xf numFmtId="3" fontId="7" fillId="3" borderId="65" xfId="5" applyNumberFormat="1" applyFont="1" applyFill="1" applyBorder="1" applyAlignment="1" applyProtection="1">
      <alignment horizontal="right" vertical="center"/>
    </xf>
    <xf numFmtId="3" fontId="3" fillId="6" borderId="1" xfId="5" applyNumberFormat="1" applyFont="1" applyFill="1" applyBorder="1" applyAlignment="1" applyProtection="1">
      <alignment horizontal="right" vertical="center"/>
    </xf>
    <xf numFmtId="3" fontId="7" fillId="3" borderId="1" xfId="5" applyNumberFormat="1" applyFont="1" applyFill="1" applyBorder="1" applyAlignment="1" applyProtection="1">
      <alignment horizontal="right" vertical="center"/>
    </xf>
    <xf numFmtId="3" fontId="7" fillId="3" borderId="66" xfId="5" applyNumberFormat="1" applyFont="1" applyFill="1" applyBorder="1" applyAlignment="1" applyProtection="1">
      <alignment horizontal="right" vertical="center"/>
    </xf>
    <xf numFmtId="3" fontId="3" fillId="6" borderId="66" xfId="5" applyNumberFormat="1" applyFont="1" applyFill="1" applyBorder="1" applyAlignment="1" applyProtection="1">
      <alignment horizontal="right" vertical="center"/>
    </xf>
    <xf numFmtId="3" fontId="7" fillId="0" borderId="67" xfId="5" applyNumberFormat="1" applyFont="1" applyBorder="1" applyAlignment="1" applyProtection="1">
      <alignment horizontal="right"/>
      <protection locked="0"/>
    </xf>
    <xf numFmtId="3" fontId="7" fillId="0" borderId="67" xfId="5" applyNumberFormat="1" applyFont="1" applyFill="1" applyBorder="1" applyAlignment="1" applyProtection="1">
      <alignment horizontal="right"/>
      <protection locked="0"/>
    </xf>
    <xf numFmtId="3" fontId="7" fillId="0" borderId="9" xfId="5" applyNumberFormat="1" applyFont="1" applyFill="1" applyBorder="1" applyAlignment="1" applyProtection="1">
      <alignment horizontal="right"/>
      <protection locked="0"/>
    </xf>
    <xf numFmtId="3" fontId="7" fillId="0" borderId="68" xfId="5" applyNumberFormat="1" applyFont="1" applyFill="1" applyBorder="1" applyAlignment="1" applyProtection="1">
      <alignment horizontal="right"/>
      <protection locked="0"/>
    </xf>
    <xf numFmtId="170" fontId="3" fillId="6" borderId="48" xfId="5" applyNumberFormat="1" applyFont="1" applyFill="1" applyBorder="1" applyAlignment="1" applyProtection="1">
      <alignment horizontal="right" vertical="center"/>
    </xf>
    <xf numFmtId="170" fontId="3" fillId="6" borderId="11" xfId="5" applyNumberFormat="1" applyFont="1" applyFill="1" applyBorder="1" applyAlignment="1" applyProtection="1">
      <alignment horizontal="right" vertical="center"/>
    </xf>
    <xf numFmtId="0" fontId="17" fillId="0" borderId="5" xfId="5" applyFont="1" applyBorder="1" applyProtection="1">
      <protection locked="0"/>
    </xf>
    <xf numFmtId="0" fontId="7" fillId="0" borderId="5" xfId="5" applyFont="1" applyBorder="1" applyProtection="1">
      <protection locked="0"/>
    </xf>
    <xf numFmtId="0" fontId="7" fillId="0" borderId="5" xfId="5" applyFont="1" applyFill="1" applyBorder="1" applyProtection="1">
      <protection locked="0"/>
    </xf>
    <xf numFmtId="0" fontId="60" fillId="0" borderId="5" xfId="5" applyFont="1" applyBorder="1" applyAlignment="1" applyProtection="1">
      <alignment vertical="center"/>
    </xf>
    <xf numFmtId="0" fontId="7" fillId="0" borderId="5" xfId="5" applyFont="1" applyBorder="1" applyProtection="1"/>
    <xf numFmtId="0" fontId="60" fillId="0" borderId="5" xfId="5" applyFont="1" applyBorder="1" applyAlignment="1" applyProtection="1"/>
    <xf numFmtId="0" fontId="61" fillId="0" borderId="5" xfId="5" applyFont="1" applyBorder="1" applyProtection="1">
      <protection locked="0"/>
    </xf>
    <xf numFmtId="0" fontId="7" fillId="3" borderId="9" xfId="5" applyFont="1" applyFill="1" applyBorder="1" applyAlignment="1">
      <alignment horizontal="right"/>
    </xf>
    <xf numFmtId="0" fontId="60" fillId="0" borderId="5" xfId="5" applyFont="1" applyBorder="1" applyProtection="1"/>
    <xf numFmtId="0" fontId="7" fillId="0" borderId="5" xfId="5" applyFont="1" applyFill="1" applyBorder="1" applyAlignment="1">
      <alignment vertical="center"/>
    </xf>
    <xf numFmtId="0" fontId="17" fillId="0" borderId="5" xfId="5" applyFont="1" applyFill="1" applyBorder="1" applyProtection="1">
      <protection locked="0"/>
    </xf>
    <xf numFmtId="0" fontId="62" fillId="0" borderId="5" xfId="5" applyFont="1" applyFill="1" applyBorder="1" applyProtection="1">
      <protection locked="0"/>
    </xf>
    <xf numFmtId="0" fontId="7" fillId="0" borderId="5" xfId="5" applyFont="1" applyFill="1" applyBorder="1" applyProtection="1"/>
    <xf numFmtId="0" fontId="17" fillId="0" borderId="5" xfId="5" applyFont="1" applyBorder="1" applyProtection="1"/>
    <xf numFmtId="0" fontId="26" fillId="0" borderId="10" xfId="5" applyFont="1" applyBorder="1" applyProtection="1"/>
    <xf numFmtId="0" fontId="61" fillId="0" borderId="5" xfId="5" applyFont="1" applyBorder="1" applyProtection="1"/>
    <xf numFmtId="0" fontId="7" fillId="3" borderId="9" xfId="5" applyFont="1" applyFill="1" applyBorder="1" applyAlignment="1" applyProtection="1">
      <alignment horizontal="right"/>
    </xf>
    <xf numFmtId="0" fontId="62" fillId="0" borderId="69" xfId="5" applyFont="1" applyBorder="1" applyAlignment="1" applyProtection="1">
      <alignment horizontal="center"/>
    </xf>
    <xf numFmtId="0" fontId="17" fillId="0" borderId="70" xfId="5" applyFont="1" applyBorder="1" applyAlignment="1" applyProtection="1">
      <alignment vertical="center"/>
    </xf>
    <xf numFmtId="0" fontId="17" fillId="0" borderId="71" xfId="5" applyFont="1" applyBorder="1" applyAlignment="1" applyProtection="1">
      <alignment vertical="center"/>
    </xf>
    <xf numFmtId="168" fontId="4" fillId="6" borderId="22" xfId="5" applyNumberFormat="1" applyFont="1" applyFill="1" applyBorder="1" applyAlignment="1" applyProtection="1">
      <alignment horizontal="centerContinuous" vertical="center"/>
    </xf>
    <xf numFmtId="0" fontId="53" fillId="0" borderId="0" xfId="0" applyFont="1" applyAlignment="1">
      <alignment vertical="center"/>
    </xf>
    <xf numFmtId="0" fontId="27" fillId="0" borderId="0" xfId="0" applyFont="1" applyAlignment="1">
      <alignment vertical="center"/>
    </xf>
    <xf numFmtId="3" fontId="3" fillId="5" borderId="55" xfId="5" applyNumberFormat="1" applyFont="1" applyFill="1" applyBorder="1" applyAlignment="1" applyProtection="1">
      <alignment horizontal="right" vertical="center"/>
    </xf>
    <xf numFmtId="3" fontId="49" fillId="0" borderId="6" xfId="5" applyNumberFormat="1" applyFont="1" applyFill="1" applyBorder="1" applyAlignment="1" applyProtection="1">
      <alignment vertical="center"/>
    </xf>
    <xf numFmtId="3" fontId="49" fillId="6" borderId="19" xfId="5" applyNumberFormat="1" applyFont="1" applyFill="1" applyBorder="1" applyAlignment="1" applyProtection="1">
      <alignment horizontal="right" vertical="center"/>
    </xf>
    <xf numFmtId="3" fontId="49" fillId="0" borderId="9" xfId="5" applyNumberFormat="1" applyFont="1" applyFill="1" applyBorder="1" applyAlignment="1" applyProtection="1">
      <alignment horizontal="right" vertical="center"/>
    </xf>
    <xf numFmtId="0" fontId="3" fillId="0" borderId="1" xfId="5" applyFont="1" applyBorder="1" applyAlignment="1">
      <alignment horizontal="left"/>
    </xf>
    <xf numFmtId="4" fontId="37" fillId="0" borderId="1" xfId="5" applyNumberFormat="1" applyFont="1" applyBorder="1" applyAlignment="1">
      <alignment horizontal="center"/>
    </xf>
    <xf numFmtId="0" fontId="37" fillId="0" borderId="1" xfId="5" applyFont="1" applyBorder="1" applyAlignment="1">
      <alignment horizontal="center"/>
    </xf>
    <xf numFmtId="0" fontId="1" fillId="0" borderId="0" xfId="5" applyAlignment="1"/>
    <xf numFmtId="4" fontId="3" fillId="0" borderId="1" xfId="5" applyNumberFormat="1" applyFont="1" applyBorder="1" applyAlignment="1">
      <alignment horizontal="center"/>
    </xf>
    <xf numFmtId="0" fontId="3" fillId="0" borderId="1" xfId="5" applyFont="1" applyBorder="1" applyAlignment="1">
      <alignment horizontal="center"/>
    </xf>
    <xf numFmtId="0" fontId="63" fillId="0" borderId="0" xfId="2" applyFont="1" applyAlignment="1" applyProtection="1"/>
    <xf numFmtId="3" fontId="1" fillId="0" borderId="0" xfId="5" applyNumberFormat="1" applyProtection="1"/>
    <xf numFmtId="3" fontId="41" fillId="12" borderId="5" xfId="5" applyNumberFormat="1" applyFont="1" applyFill="1" applyBorder="1" applyAlignment="1" applyProtection="1">
      <alignment vertical="center"/>
      <protection hidden="1"/>
    </xf>
    <xf numFmtId="3" fontId="45" fillId="3" borderId="38" xfId="5" applyNumberFormat="1" applyFont="1" applyFill="1" applyBorder="1" applyAlignment="1" applyProtection="1">
      <alignment vertical="center"/>
      <protection hidden="1"/>
    </xf>
    <xf numFmtId="3" fontId="7" fillId="0" borderId="0" xfId="5" applyNumberFormat="1" applyFont="1" applyProtection="1"/>
    <xf numFmtId="0" fontId="41" fillId="0" borderId="54" xfId="5" applyNumberFormat="1" applyFont="1" applyBorder="1" applyAlignment="1" applyProtection="1">
      <alignment horizontal="center" vertical="center"/>
      <protection hidden="1"/>
    </xf>
    <xf numFmtId="3" fontId="41" fillId="0" borderId="72" xfId="5" applyNumberFormat="1" applyFont="1" applyBorder="1" applyAlignment="1" applyProtection="1">
      <alignment vertical="center"/>
      <protection hidden="1"/>
    </xf>
    <xf numFmtId="3" fontId="41" fillId="12" borderId="67" xfId="5" applyNumberFormat="1" applyFont="1" applyFill="1" applyBorder="1" applyAlignment="1" applyProtection="1">
      <alignment vertical="center"/>
      <protection hidden="1"/>
    </xf>
    <xf numFmtId="3" fontId="41" fillId="3" borderId="66" xfId="5" applyNumberFormat="1" applyFont="1" applyFill="1" applyBorder="1" applyAlignment="1" applyProtection="1">
      <alignment vertical="center"/>
      <protection hidden="1"/>
    </xf>
    <xf numFmtId="3" fontId="41" fillId="12" borderId="67" xfId="5" applyNumberFormat="1" applyFont="1" applyFill="1" applyBorder="1" applyAlignment="1" applyProtection="1">
      <alignment vertical="center"/>
      <protection locked="0"/>
    </xf>
    <xf numFmtId="3" fontId="41" fillId="12" borderId="68" xfId="5" applyNumberFormat="1" applyFont="1" applyFill="1" applyBorder="1" applyAlignment="1" applyProtection="1">
      <alignment vertical="center"/>
      <protection locked="0"/>
    </xf>
    <xf numFmtId="3" fontId="41" fillId="0" borderId="73" xfId="5" applyNumberFormat="1" applyFont="1" applyFill="1" applyBorder="1" applyAlignment="1" applyProtection="1">
      <alignment vertical="center"/>
      <protection hidden="1"/>
    </xf>
    <xf numFmtId="3" fontId="41" fillId="0" borderId="67" xfId="5" applyNumberFormat="1" applyFont="1" applyFill="1" applyBorder="1" applyAlignment="1" applyProtection="1">
      <alignment vertical="center"/>
      <protection hidden="1"/>
    </xf>
    <xf numFmtId="3" fontId="41" fillId="0" borderId="72" xfId="5" applyNumberFormat="1" applyFont="1" applyFill="1" applyBorder="1" applyAlignment="1" applyProtection="1">
      <alignment vertical="center"/>
      <protection hidden="1"/>
    </xf>
    <xf numFmtId="3" fontId="41" fillId="0" borderId="67" xfId="5" applyNumberFormat="1" applyFont="1" applyFill="1" applyBorder="1" applyAlignment="1" applyProtection="1">
      <alignment vertical="center"/>
      <protection locked="0"/>
    </xf>
    <xf numFmtId="3" fontId="41" fillId="0" borderId="11" xfId="5" applyNumberFormat="1" applyFont="1" applyFill="1" applyBorder="1" applyAlignment="1" applyProtection="1">
      <alignment vertical="center"/>
      <protection locked="0"/>
    </xf>
    <xf numFmtId="3" fontId="43" fillId="6" borderId="11" xfId="5" applyNumberFormat="1" applyFont="1" applyFill="1" applyBorder="1" applyAlignment="1" applyProtection="1">
      <alignment vertical="center"/>
      <protection hidden="1"/>
    </xf>
    <xf numFmtId="3" fontId="45" fillId="3" borderId="5" xfId="5" applyNumberFormat="1" applyFont="1" applyFill="1" applyBorder="1" applyAlignment="1" applyProtection="1">
      <alignment vertical="center"/>
      <protection hidden="1"/>
    </xf>
    <xf numFmtId="3" fontId="45" fillId="11" borderId="6" xfId="5" applyNumberFormat="1" applyFont="1" applyFill="1" applyBorder="1" applyAlignment="1" applyProtection="1">
      <alignment vertical="center"/>
      <protection locked="0"/>
    </xf>
    <xf numFmtId="3" fontId="41" fillId="12" borderId="5" xfId="5" applyNumberFormat="1" applyFont="1" applyFill="1" applyBorder="1" applyAlignment="1" applyProtection="1">
      <alignment vertical="center"/>
      <protection locked="0"/>
    </xf>
    <xf numFmtId="169" fontId="41" fillId="0" borderId="37" xfId="5" applyNumberFormat="1" applyFont="1" applyFill="1" applyBorder="1" applyAlignment="1" applyProtection="1">
      <alignment vertical="center"/>
      <protection locked="0"/>
    </xf>
    <xf numFmtId="0" fontId="43" fillId="0" borderId="0" xfId="5" applyFont="1" applyFill="1" applyBorder="1" applyAlignment="1" applyProtection="1">
      <alignment horizontal="left" vertical="center"/>
      <protection locked="0"/>
    </xf>
    <xf numFmtId="3" fontId="7" fillId="0" borderId="5" xfId="5" applyNumberFormat="1" applyFont="1" applyFill="1" applyBorder="1" applyAlignment="1" applyProtection="1">
      <alignment horizontal="center"/>
      <protection locked="0"/>
    </xf>
    <xf numFmtId="3" fontId="1" fillId="0" borderId="0" xfId="5" applyNumberFormat="1"/>
    <xf numFmtId="3" fontId="7" fillId="7" borderId="0" xfId="5" applyNumberFormat="1" applyFont="1" applyFill="1" applyProtection="1"/>
    <xf numFmtId="0" fontId="1" fillId="7" borderId="0" xfId="5" applyFill="1" applyProtection="1"/>
    <xf numFmtId="0" fontId="43" fillId="0" borderId="0" xfId="5" applyFont="1" applyFill="1" applyBorder="1" applyAlignment="1" applyProtection="1">
      <alignment horizontal="centerContinuous" vertical="center" wrapText="1"/>
      <protection hidden="1"/>
    </xf>
    <xf numFmtId="3" fontId="43" fillId="0" borderId="0" xfId="5" applyNumberFormat="1" applyFont="1" applyFill="1" applyBorder="1" applyAlignment="1" applyProtection="1">
      <alignment vertical="center"/>
      <protection hidden="1"/>
    </xf>
    <xf numFmtId="0" fontId="43" fillId="8" borderId="74" xfId="5" applyFont="1" applyFill="1" applyBorder="1" applyAlignment="1" applyProtection="1">
      <alignment horizontal="centerContinuous" vertical="center" wrapText="1"/>
      <protection hidden="1"/>
    </xf>
    <xf numFmtId="0" fontId="64" fillId="8" borderId="33" xfId="5" applyFont="1" applyFill="1" applyBorder="1" applyAlignment="1" applyProtection="1">
      <alignment horizontal="centerContinuous" vertical="center" wrapText="1"/>
      <protection hidden="1"/>
    </xf>
    <xf numFmtId="171" fontId="43" fillId="8" borderId="33" xfId="5" applyNumberFormat="1" applyFont="1" applyFill="1" applyBorder="1" applyAlignment="1" applyProtection="1">
      <alignment vertical="center"/>
      <protection hidden="1"/>
    </xf>
    <xf numFmtId="0" fontId="60" fillId="0" borderId="5" xfId="5" applyFont="1" applyFill="1" applyBorder="1" applyProtection="1"/>
    <xf numFmtId="169" fontId="41" fillId="0" borderId="37" xfId="5" applyNumberFormat="1" applyFont="1" applyFill="1" applyBorder="1" applyAlignment="1" applyProtection="1">
      <alignment vertical="center"/>
      <protection hidden="1"/>
    </xf>
    <xf numFmtId="0" fontId="41" fillId="0" borderId="38" xfId="0" applyFont="1" applyFill="1" applyBorder="1" applyAlignment="1" applyProtection="1">
      <alignment horizontal="center" vertical="center"/>
      <protection hidden="1"/>
    </xf>
    <xf numFmtId="3" fontId="41" fillId="0" borderId="38" xfId="5" applyNumberFormat="1" applyFont="1" applyFill="1" applyBorder="1" applyAlignment="1" applyProtection="1">
      <alignment vertical="center"/>
      <protection locked="0"/>
    </xf>
    <xf numFmtId="3" fontId="1" fillId="0" borderId="0" xfId="5" applyNumberFormat="1" applyFill="1" applyProtection="1"/>
    <xf numFmtId="169" fontId="41" fillId="0" borderId="75" xfId="5" applyNumberFormat="1" applyFont="1" applyFill="1" applyBorder="1" applyAlignment="1" applyProtection="1">
      <alignment vertical="center"/>
      <protection hidden="1"/>
    </xf>
    <xf numFmtId="0" fontId="41" fillId="0" borderId="76" xfId="5" applyNumberFormat="1" applyFont="1" applyBorder="1" applyAlignment="1" applyProtection="1">
      <alignment horizontal="center" vertical="center"/>
      <protection hidden="1"/>
    </xf>
    <xf numFmtId="0" fontId="41" fillId="0" borderId="24" xfId="5" applyFont="1" applyFill="1" applyBorder="1" applyAlignment="1" applyProtection="1">
      <alignment horizontal="left" vertical="center" wrapText="1"/>
      <protection hidden="1"/>
    </xf>
    <xf numFmtId="169" fontId="41" fillId="0" borderId="25" xfId="5" applyNumberFormat="1" applyFont="1" applyFill="1" applyBorder="1" applyAlignment="1" applyProtection="1">
      <alignment vertical="center"/>
      <protection hidden="1"/>
    </xf>
    <xf numFmtId="0" fontId="7" fillId="0" borderId="67" xfId="5" applyFont="1" applyBorder="1" applyProtection="1"/>
    <xf numFmtId="0" fontId="1" fillId="0" borderId="67" xfId="5" applyBorder="1" applyProtection="1"/>
    <xf numFmtId="0" fontId="1" fillId="0" borderId="47" xfId="5" applyFill="1" applyBorder="1" applyProtection="1"/>
    <xf numFmtId="169" fontId="41" fillId="8" borderId="12" xfId="5" applyNumberFormat="1" applyFont="1" applyFill="1" applyBorder="1" applyAlignment="1" applyProtection="1">
      <alignment vertical="center"/>
      <protection hidden="1"/>
    </xf>
    <xf numFmtId="0" fontId="41" fillId="0" borderId="25" xfId="5" applyFont="1" applyFill="1" applyBorder="1" applyAlignment="1" applyProtection="1">
      <alignment horizontal="left" vertical="center" wrapText="1"/>
      <protection hidden="1"/>
    </xf>
    <xf numFmtId="0" fontId="41" fillId="0" borderId="74" xfId="5" applyNumberFormat="1" applyFont="1" applyBorder="1" applyAlignment="1" applyProtection="1">
      <alignment horizontal="center" vertical="center" wrapText="1"/>
      <protection hidden="1"/>
    </xf>
    <xf numFmtId="0" fontId="41" fillId="0" borderId="77" xfId="5" applyNumberFormat="1" applyFont="1" applyBorder="1" applyAlignment="1" applyProtection="1">
      <alignment horizontal="center" vertical="center" wrapText="1"/>
      <protection hidden="1"/>
    </xf>
    <xf numFmtId="3" fontId="45" fillId="3" borderId="70" xfId="5" applyNumberFormat="1" applyFont="1" applyFill="1" applyBorder="1" applyAlignment="1" applyProtection="1">
      <alignment vertical="center"/>
      <protection hidden="1"/>
    </xf>
    <xf numFmtId="3" fontId="45" fillId="3" borderId="67" xfId="5" applyNumberFormat="1" applyFont="1" applyFill="1" applyBorder="1" applyAlignment="1" applyProtection="1">
      <alignment vertical="center"/>
      <protection hidden="1"/>
    </xf>
    <xf numFmtId="3" fontId="45" fillId="8" borderId="43" xfId="5" applyNumberFormat="1" applyFont="1" applyFill="1" applyBorder="1" applyAlignment="1" applyProtection="1">
      <alignment vertical="center"/>
      <protection hidden="1"/>
    </xf>
    <xf numFmtId="3" fontId="45" fillId="0" borderId="11" xfId="5" applyNumberFormat="1" applyFont="1" applyFill="1" applyBorder="1" applyAlignment="1" applyProtection="1">
      <alignment vertical="center"/>
      <protection hidden="1"/>
    </xf>
    <xf numFmtId="0" fontId="7" fillId="0" borderId="67" xfId="5" applyFont="1" applyFill="1" applyBorder="1" applyProtection="1"/>
    <xf numFmtId="0" fontId="1" fillId="0" borderId="67" xfId="5" applyFill="1" applyBorder="1" applyProtection="1"/>
    <xf numFmtId="3" fontId="41" fillId="0" borderId="34" xfId="5" applyNumberFormat="1" applyFont="1" applyBorder="1" applyAlignment="1" applyProtection="1">
      <alignment vertical="center"/>
      <protection hidden="1"/>
    </xf>
    <xf numFmtId="3" fontId="41" fillId="0" borderId="78" xfId="5" applyNumberFormat="1" applyFont="1" applyBorder="1" applyAlignment="1" applyProtection="1">
      <alignment vertical="center"/>
      <protection hidden="1"/>
    </xf>
    <xf numFmtId="3" fontId="41" fillId="0" borderId="70" xfId="5" applyNumberFormat="1" applyFont="1" applyFill="1" applyBorder="1" applyAlignment="1" applyProtection="1">
      <alignment vertical="center"/>
      <protection hidden="1"/>
    </xf>
    <xf numFmtId="3" fontId="41" fillId="12" borderId="79" xfId="5" applyNumberFormat="1" applyFont="1" applyFill="1" applyBorder="1" applyAlignment="1" applyProtection="1">
      <alignment vertical="center"/>
      <protection hidden="1"/>
    </xf>
    <xf numFmtId="3" fontId="41" fillId="0" borderId="22" xfId="5" applyNumberFormat="1" applyFont="1" applyFill="1" applyBorder="1" applyAlignment="1" applyProtection="1">
      <alignment vertical="center"/>
      <protection hidden="1"/>
    </xf>
    <xf numFmtId="3" fontId="41" fillId="0" borderId="48" xfId="5" applyNumberFormat="1" applyFont="1" applyFill="1" applyBorder="1" applyAlignment="1" applyProtection="1">
      <alignment vertical="center"/>
      <protection hidden="1"/>
    </xf>
    <xf numFmtId="3" fontId="41" fillId="0" borderId="80" xfId="5" applyNumberFormat="1" applyFont="1" applyFill="1" applyBorder="1" applyAlignment="1" applyProtection="1">
      <alignment vertical="center"/>
      <protection hidden="1"/>
    </xf>
    <xf numFmtId="169" fontId="41" fillId="0" borderId="43" xfId="5" applyNumberFormat="1" applyFont="1" applyFill="1" applyBorder="1" applyAlignment="1" applyProtection="1">
      <alignment vertical="center"/>
      <protection locked="0"/>
    </xf>
    <xf numFmtId="0" fontId="43" fillId="0" borderId="47" xfId="5" applyFont="1" applyFill="1" applyBorder="1" applyAlignment="1" applyProtection="1">
      <alignment horizontal="left" vertical="center"/>
      <protection locked="0"/>
    </xf>
    <xf numFmtId="4" fontId="51" fillId="0" borderId="5" xfId="5" applyNumberFormat="1" applyFont="1" applyFill="1" applyBorder="1" applyProtection="1"/>
    <xf numFmtId="4" fontId="37" fillId="0" borderId="6" xfId="5" applyNumberFormat="1" applyFont="1" applyFill="1" applyBorder="1" applyAlignment="1" applyProtection="1">
      <alignment vertical="center"/>
    </xf>
    <xf numFmtId="4" fontId="65" fillId="0" borderId="5" xfId="5" applyNumberFormat="1" applyFont="1" applyFill="1" applyBorder="1" applyProtection="1"/>
    <xf numFmtId="4" fontId="37" fillId="5" borderId="13" xfId="5" applyNumberFormat="1" applyFont="1" applyFill="1" applyBorder="1" applyAlignment="1" applyProtection="1">
      <alignment horizontal="right" vertical="center"/>
    </xf>
    <xf numFmtId="4" fontId="66" fillId="5" borderId="14" xfId="5" applyNumberFormat="1" applyFont="1" applyFill="1" applyBorder="1" applyAlignment="1" applyProtection="1">
      <alignment horizontal="right" vertical="center"/>
    </xf>
    <xf numFmtId="172" fontId="7" fillId="10" borderId="6" xfId="6" applyNumberFormat="1" applyFont="1" applyFill="1" applyBorder="1" applyAlignment="1" applyProtection="1">
      <alignment horizontal="center" vertical="center"/>
      <protection locked="0"/>
    </xf>
    <xf numFmtId="0" fontId="27" fillId="0" borderId="0" xfId="0" applyFont="1" applyAlignment="1">
      <alignment horizontal="left"/>
    </xf>
    <xf numFmtId="0" fontId="27" fillId="0" borderId="0" xfId="0" applyFont="1" applyAlignment="1" applyProtection="1">
      <alignment horizontal="left"/>
      <protection locked="0"/>
    </xf>
    <xf numFmtId="0" fontId="7" fillId="0" borderId="6" xfId="6" applyFont="1" applyFill="1" applyBorder="1" applyAlignment="1" applyProtection="1">
      <alignment vertical="center"/>
      <protection locked="0"/>
    </xf>
    <xf numFmtId="3" fontId="7" fillId="0" borderId="0" xfId="5" applyNumberFormat="1" applyFont="1" applyFill="1" applyProtection="1"/>
    <xf numFmtId="0" fontId="41" fillId="0" borderId="26" xfId="5" applyFont="1" applyBorder="1" applyAlignment="1" applyProtection="1">
      <alignment horizontal="center" vertical="center"/>
      <protection hidden="1"/>
    </xf>
    <xf numFmtId="173" fontId="3" fillId="0" borderId="0" xfId="3" applyNumberFormat="1" applyFont="1" applyProtection="1"/>
    <xf numFmtId="0" fontId="7" fillId="0" borderId="0" xfId="5" applyFont="1" applyFill="1" applyAlignment="1" applyProtection="1">
      <alignment horizontal="right"/>
    </xf>
    <xf numFmtId="0" fontId="12" fillId="0" borderId="41" xfId="5" applyFont="1" applyBorder="1" applyAlignment="1" applyProtection="1">
      <alignment wrapText="1"/>
      <protection locked="0"/>
    </xf>
    <xf numFmtId="3" fontId="3" fillId="9" borderId="31" xfId="6" applyNumberFormat="1" applyFont="1" applyFill="1" applyBorder="1" applyAlignment="1">
      <alignment horizontal="center" vertical="center"/>
    </xf>
    <xf numFmtId="3" fontId="3" fillId="9" borderId="32" xfId="6" applyNumberFormat="1" applyFont="1" applyFill="1" applyBorder="1" applyAlignment="1">
      <alignment horizontal="center" vertical="center"/>
    </xf>
    <xf numFmtId="3" fontId="3" fillId="9" borderId="54" xfId="6" applyNumberFormat="1" applyFont="1" applyFill="1" applyBorder="1" applyAlignment="1">
      <alignment horizontal="center" vertical="center"/>
    </xf>
    <xf numFmtId="3" fontId="37" fillId="0" borderId="1" xfId="6" applyNumberFormat="1" applyFont="1" applyFill="1" applyBorder="1" applyAlignment="1">
      <alignment horizontal="center" vertical="center" wrapText="1"/>
    </xf>
    <xf numFmtId="0" fontId="37" fillId="0" borderId="1" xfId="6" applyFont="1" applyFill="1" applyBorder="1" applyAlignment="1">
      <alignment horizontal="center" vertical="center" wrapText="1"/>
    </xf>
    <xf numFmtId="0" fontId="37" fillId="0" borderId="1" xfId="6" applyFont="1" applyBorder="1" applyAlignment="1">
      <alignment horizontal="center" vertical="center" wrapText="1"/>
    </xf>
    <xf numFmtId="0" fontId="3" fillId="0" borderId="31" xfId="7" applyFont="1" applyBorder="1" applyAlignment="1">
      <alignment horizontal="center"/>
    </xf>
    <xf numFmtId="0" fontId="3" fillId="0" borderId="54" xfId="7" applyFont="1" applyBorder="1" applyAlignment="1">
      <alignment horizontal="center"/>
    </xf>
    <xf numFmtId="0" fontId="6" fillId="9" borderId="31" xfId="7" applyFont="1" applyFill="1" applyBorder="1" applyAlignment="1">
      <alignment horizontal="center"/>
    </xf>
    <xf numFmtId="0" fontId="6" fillId="9" borderId="32" xfId="7" applyFont="1" applyFill="1" applyBorder="1" applyAlignment="1">
      <alignment horizontal="center"/>
    </xf>
    <xf numFmtId="0" fontId="6" fillId="9" borderId="54" xfId="7" applyFont="1" applyFill="1" applyBorder="1" applyAlignment="1">
      <alignment horizontal="center"/>
    </xf>
    <xf numFmtId="0" fontId="7" fillId="0" borderId="50" xfId="7" applyFont="1" applyBorder="1" applyAlignment="1">
      <alignment horizontal="center" vertical="center" wrapText="1"/>
    </xf>
    <xf numFmtId="0" fontId="7" fillId="0" borderId="51" xfId="7" applyFont="1" applyBorder="1" applyAlignment="1">
      <alignment horizontal="center" vertical="center" wrapText="1"/>
    </xf>
    <xf numFmtId="0" fontId="7" fillId="0" borderId="81" xfId="7" applyFont="1" applyBorder="1" applyAlignment="1">
      <alignment horizontal="center" vertical="center" wrapText="1"/>
    </xf>
    <xf numFmtId="0" fontId="7" fillId="0" borderId="64" xfId="7" applyFont="1" applyFill="1" applyBorder="1" applyAlignment="1">
      <alignment horizontal="center" vertical="center" wrapText="1"/>
    </xf>
    <xf numFmtId="0" fontId="7" fillId="0" borderId="1" xfId="7" applyFont="1" applyFill="1" applyBorder="1" applyAlignment="1">
      <alignment horizontal="center" vertical="center" wrapText="1"/>
    </xf>
    <xf numFmtId="0" fontId="7" fillId="0" borderId="23" xfId="7" applyFont="1" applyFill="1" applyBorder="1" applyAlignment="1">
      <alignment horizontal="center" vertical="center" wrapText="1"/>
    </xf>
    <xf numFmtId="0" fontId="7" fillId="0" borderId="64" xfId="7" applyFont="1" applyBorder="1" applyAlignment="1">
      <alignment horizontal="center" vertical="center" wrapText="1"/>
    </xf>
    <xf numFmtId="0" fontId="7" fillId="0" borderId="1" xfId="7" applyFont="1" applyBorder="1" applyAlignment="1">
      <alignment horizontal="center" vertical="center" wrapText="1"/>
    </xf>
    <xf numFmtId="0" fontId="7" fillId="0" borderId="23" xfId="7" applyFont="1" applyBorder="1" applyAlignment="1">
      <alignment horizontal="center" vertical="center" wrapText="1"/>
    </xf>
    <xf numFmtId="0" fontId="7" fillId="0" borderId="82" xfId="7" applyFont="1" applyFill="1" applyBorder="1" applyAlignment="1">
      <alignment horizontal="center" vertical="center" wrapText="1"/>
    </xf>
    <xf numFmtId="0" fontId="7" fillId="0" borderId="83" xfId="7" applyFont="1" applyFill="1" applyBorder="1" applyAlignment="1">
      <alignment horizontal="center" vertical="center" wrapText="1"/>
    </xf>
    <xf numFmtId="0" fontId="7" fillId="0" borderId="84" xfId="7" applyFont="1" applyFill="1" applyBorder="1" applyAlignment="1">
      <alignment horizontal="center" vertical="center" wrapText="1"/>
    </xf>
    <xf numFmtId="0" fontId="3" fillId="9" borderId="31" xfId="6" applyFont="1" applyFill="1" applyBorder="1" applyAlignment="1">
      <alignment horizontal="center" vertical="center"/>
    </xf>
    <xf numFmtId="0" fontId="3" fillId="9" borderId="32" xfId="6" applyFont="1" applyFill="1" applyBorder="1" applyAlignment="1">
      <alignment horizontal="center" vertical="center"/>
    </xf>
    <xf numFmtId="0" fontId="3" fillId="9" borderId="54" xfId="6" applyFont="1" applyFill="1" applyBorder="1" applyAlignment="1">
      <alignment horizontal="center" vertical="center"/>
    </xf>
    <xf numFmtId="0" fontId="6" fillId="9" borderId="10" xfId="5" applyFont="1" applyFill="1" applyBorder="1" applyAlignment="1" applyProtection="1">
      <alignment horizontal="left" vertical="center"/>
    </xf>
    <xf numFmtId="0" fontId="6" fillId="9" borderId="0" xfId="5" applyFont="1" applyFill="1" applyBorder="1" applyAlignment="1" applyProtection="1">
      <alignment horizontal="left" vertical="center"/>
    </xf>
    <xf numFmtId="0" fontId="41" fillId="12" borderId="38" xfId="5" applyFont="1" applyFill="1" applyBorder="1" applyAlignment="1" applyProtection="1">
      <alignment horizontal="center" vertical="center"/>
      <protection hidden="1"/>
    </xf>
    <xf numFmtId="0" fontId="41" fillId="0" borderId="39" xfId="0" applyFont="1" applyBorder="1" applyAlignment="1" applyProtection="1">
      <alignment horizontal="center" vertical="center"/>
      <protection hidden="1"/>
    </xf>
  </cellXfs>
  <cellStyles count="8">
    <cellStyle name="Euro" xfId="1"/>
    <cellStyle name="Lien hypertexte" xfId="2" builtinId="8"/>
    <cellStyle name="Milliers" xfId="3" builtinId="3"/>
    <cellStyle name="Monétaire_annexe4" xfId="4"/>
    <cellStyle name="Normal" xfId="0" builtinId="0"/>
    <cellStyle name="Normal_Arrete22_10_2003_Uniopss" xfId="5"/>
    <cellStyle name="Normal_PAGE22" xfId="6"/>
    <cellStyle name="Normal_PAGE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152400</xdr:colOff>
      <xdr:row>2</xdr:row>
      <xdr:rowOff>38100</xdr:rowOff>
    </xdr:from>
    <xdr:to>
      <xdr:col>9</xdr:col>
      <xdr:colOff>628650</xdr:colOff>
      <xdr:row>21</xdr:row>
      <xdr:rowOff>28575</xdr:rowOff>
    </xdr:to>
    <xdr:sp macro="" textlink="">
      <xdr:nvSpPr>
        <xdr:cNvPr id="4098" name="Text Box 2"/>
        <xdr:cNvSpPr txBox="1">
          <a:spLocks noChangeArrowheads="1"/>
        </xdr:cNvSpPr>
      </xdr:nvSpPr>
      <xdr:spPr bwMode="auto">
        <a:xfrm>
          <a:off x="152400" y="561975"/>
          <a:ext cx="8410575" cy="3057525"/>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fr-FR" sz="1000" b="1" i="0" u="none" strike="noStrike" baseline="0">
              <a:solidFill>
                <a:srgbClr val="FF0000"/>
              </a:solidFill>
              <a:latin typeface="Arial"/>
              <a:cs typeface="Arial"/>
            </a:rPr>
            <a:t>Article R314-17 du C.A.S.F.</a:t>
          </a:r>
          <a:endParaRPr lang="fr-FR" sz="1000" b="0" i="0" u="none" strike="noStrike" baseline="0">
            <a:solidFill>
              <a:srgbClr val="FF0000"/>
            </a:solidFill>
            <a:latin typeface="Arial"/>
            <a:cs typeface="Arial"/>
          </a:endParaRPr>
        </a:p>
        <a:p>
          <a:pPr algn="l" rtl="0">
            <a:defRPr sz="1000"/>
          </a:pPr>
          <a:endParaRPr lang="fr-FR" sz="1000" b="0" i="0" u="none" strike="noStrike" baseline="0">
            <a:solidFill>
              <a:srgbClr val="FF0000"/>
            </a:solidFill>
            <a:latin typeface="Arial"/>
            <a:cs typeface="Arial"/>
          </a:endParaRPr>
        </a:p>
        <a:p>
          <a:pPr algn="l" rtl="0">
            <a:defRPr sz="1000"/>
          </a:pPr>
          <a:r>
            <a:rPr lang="fr-FR" sz="1000" b="0" i="0" u="none" strike="noStrike" baseline="0">
              <a:solidFill>
                <a:srgbClr val="FF0000"/>
              </a:solidFill>
              <a:latin typeface="Arial"/>
              <a:cs typeface="Arial"/>
            </a:rPr>
            <a:t>   4º Les établissements et services sociaux et médico-sociaux dont l’actif immobilisé brut est inférieur à deux fois le montant fixé en application du premier alinéa de l’article L. 612-4 du code de commerce ne sont pas tenus d’établir un plan pluriannuel d’investissement prévu à l’article R. 314-20 </a:t>
          </a:r>
          <a:r>
            <a:rPr lang="fr-FR" sz="1000" b="0" i="0" u="none" strike="noStrike" baseline="0">
              <a:solidFill>
                <a:srgbClr val="000000"/>
              </a:solidFill>
              <a:latin typeface="Arial"/>
              <a:cs typeface="Arial"/>
            </a:rPr>
            <a:t>(soit 306 000 €)</a:t>
          </a:r>
          <a:endParaRPr lang="fr-FR" sz="1000" b="0" i="0" u="none" strike="noStrike" baseline="0">
            <a:solidFill>
              <a:srgbClr val="FF0000"/>
            </a:solidFill>
            <a:latin typeface="Arial"/>
            <a:cs typeface="Arial"/>
          </a:endParaRPr>
        </a:p>
        <a:p>
          <a:pPr algn="l" rtl="0">
            <a:defRPr sz="1000"/>
          </a:pPr>
          <a:endParaRPr lang="fr-FR" sz="1000" b="0" i="0" u="none" strike="noStrike" baseline="0">
            <a:solidFill>
              <a:srgbClr val="FF0000"/>
            </a:solidFill>
            <a:latin typeface="Arial"/>
            <a:cs typeface="Arial"/>
          </a:endParaRPr>
        </a:p>
        <a:p>
          <a:pPr algn="l" rtl="0">
            <a:defRPr sz="1000"/>
          </a:pPr>
          <a:r>
            <a:rPr lang="fr-FR" sz="1000" b="1" i="0" u="none" strike="noStrike" baseline="0">
              <a:solidFill>
                <a:srgbClr val="FF0000"/>
              </a:solidFill>
              <a:latin typeface="Arial"/>
              <a:cs typeface="Arial"/>
            </a:rPr>
            <a:t>Article R314-20 du C.A.S.F.</a:t>
          </a:r>
          <a:endParaRPr lang="fr-FR" sz="1000" b="0" i="0" u="none" strike="noStrike" baseline="0">
            <a:solidFill>
              <a:srgbClr val="FF0000"/>
            </a:solidFill>
            <a:latin typeface="Arial"/>
            <a:cs typeface="Arial"/>
          </a:endParaRPr>
        </a:p>
        <a:p>
          <a:pPr algn="l" rtl="0">
            <a:defRPr sz="1000"/>
          </a:pPr>
          <a:r>
            <a:rPr lang="fr-FR" sz="1000" b="0" i="0" u="none" strike="noStrike" baseline="0">
              <a:solidFill>
                <a:srgbClr val="FF0000"/>
              </a:solidFill>
              <a:latin typeface="Arial"/>
              <a:cs typeface="Arial"/>
            </a:rPr>
            <a:t>  </a:t>
          </a:r>
        </a:p>
        <a:p>
          <a:pPr algn="l" rtl="0">
            <a:defRPr sz="1000"/>
          </a:pPr>
          <a:r>
            <a:rPr lang="fr-FR" sz="1000" b="0" i="0" u="none" strike="noStrike" baseline="0">
              <a:solidFill>
                <a:srgbClr val="FF0000"/>
              </a:solidFill>
              <a:latin typeface="Arial"/>
              <a:cs typeface="Arial"/>
            </a:rPr>
            <a:t>   I. - Les programmes d'investissement et leurs plans de financement, ainsi que les emprunts dont la durée est supérieure à un an, doivent être approuvés par l'autorité de tarification.</a:t>
          </a:r>
        </a:p>
        <a:p>
          <a:pPr algn="l" rtl="0">
            <a:defRPr sz="1000"/>
          </a:pPr>
          <a:r>
            <a:rPr lang="fr-FR" sz="1000" b="0" i="0" u="none" strike="noStrike" baseline="0">
              <a:solidFill>
                <a:srgbClr val="FF0000"/>
              </a:solidFill>
              <a:latin typeface="Arial"/>
              <a:cs typeface="Arial"/>
            </a:rPr>
            <a:t>   A cette fin, ils font l'objet d'une </a:t>
          </a:r>
          <a:r>
            <a:rPr lang="fr-FR" sz="1000" b="1" i="0" u="none" strike="noStrike" baseline="0">
              <a:solidFill>
                <a:srgbClr val="FF0000"/>
              </a:solidFill>
              <a:latin typeface="Arial"/>
              <a:cs typeface="Arial"/>
            </a:rPr>
            <a:t>présentation distincte des propositions budgétaires</a:t>
          </a:r>
          <a:r>
            <a:rPr lang="fr-FR" sz="1000" b="0" i="0" u="none" strike="noStrike" baseline="0">
              <a:solidFill>
                <a:srgbClr val="FF0000"/>
              </a:solidFill>
              <a:latin typeface="Arial"/>
              <a:cs typeface="Arial"/>
            </a:rPr>
            <a:t>, selon des formes fixées par arrêté du ministre chargé de l'action sociale.</a:t>
          </a:r>
        </a:p>
        <a:p>
          <a:pPr algn="l" rtl="0">
            <a:defRPr sz="1000"/>
          </a:pPr>
          <a:r>
            <a:rPr lang="fr-FR" sz="1000" b="0" i="0" u="none" strike="noStrike" baseline="0">
              <a:solidFill>
                <a:srgbClr val="FF0000"/>
              </a:solidFill>
              <a:latin typeface="Arial"/>
              <a:cs typeface="Arial"/>
            </a:rPr>
            <a:t>   L'autorité de tarification peut subordonner son accord à la mise en oeuvre d'un financement par reprise sur réserve de trésorerie, dans les conditions fixées au II de l'article R. 314-48.</a:t>
          </a:r>
        </a:p>
        <a:p>
          <a:pPr algn="l" rtl="0">
            <a:defRPr sz="1000"/>
          </a:pPr>
          <a:r>
            <a:rPr lang="fr-FR" sz="1000" b="0" i="0" u="none" strike="noStrike" baseline="0">
              <a:solidFill>
                <a:srgbClr val="FF0000"/>
              </a:solidFill>
              <a:latin typeface="Arial"/>
              <a:cs typeface="Arial"/>
            </a:rPr>
            <a:t>   II. - Les programmes et les emprunts mentionnés au I sont réputés approuvés sans réserves si l'autorité de tarification n'a pas fait connaître d'opposition dans </a:t>
          </a:r>
          <a:r>
            <a:rPr lang="fr-FR" sz="1000" b="1" i="0" u="none" strike="noStrike" baseline="0">
              <a:solidFill>
                <a:srgbClr val="FF0000"/>
              </a:solidFill>
              <a:latin typeface="Arial"/>
              <a:cs typeface="Arial"/>
            </a:rPr>
            <a:t>un délai de 60 jours</a:t>
          </a:r>
          <a:r>
            <a:rPr lang="fr-FR" sz="1000" b="0" i="0" u="none" strike="noStrike" baseline="0">
              <a:solidFill>
                <a:srgbClr val="FF0000"/>
              </a:solidFill>
              <a:latin typeface="Arial"/>
              <a:cs typeface="Arial"/>
            </a:rPr>
            <a:t> à compter de leur réception.</a:t>
          </a:r>
        </a:p>
        <a:p>
          <a:pPr algn="l" rtl="0">
            <a:defRPr sz="1000"/>
          </a:pPr>
          <a:r>
            <a:rPr lang="fr-FR" sz="1000" b="0" i="0" u="none" strike="noStrike" baseline="0">
              <a:solidFill>
                <a:srgbClr val="FF0000"/>
              </a:solidFill>
              <a:latin typeface="Arial"/>
              <a:cs typeface="Arial"/>
            </a:rPr>
            <a:t>   III. - Les dispositions du présent article sont applicables aux modifications des programmes d'investissement, de leurs plans de financement, ou des emprunts, lorsque ces modifications sont susceptibles d'entraîner une augmentation des charges de la section d'exploitation.</a:t>
          </a: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53</xdr:row>
      <xdr:rowOff>85725</xdr:rowOff>
    </xdr:from>
    <xdr:to>
      <xdr:col>2</xdr:col>
      <xdr:colOff>781050</xdr:colOff>
      <xdr:row>53</xdr:row>
      <xdr:rowOff>85725</xdr:rowOff>
    </xdr:to>
    <xdr:sp macro="" textlink="">
      <xdr:nvSpPr>
        <xdr:cNvPr id="1378" name="Line 162"/>
        <xdr:cNvSpPr>
          <a:spLocks noChangeShapeType="1"/>
        </xdr:cNvSpPr>
      </xdr:nvSpPr>
      <xdr:spPr bwMode="auto">
        <a:xfrm>
          <a:off x="3867150" y="10572750"/>
          <a:ext cx="1543050" cy="0"/>
        </a:xfrm>
        <a:prstGeom prst="line">
          <a:avLst/>
        </a:prstGeom>
        <a:noFill/>
        <a:ln w="9525">
          <a:solidFill>
            <a:srgbClr val="000000"/>
          </a:solidFill>
          <a:round/>
          <a:headEnd/>
          <a:tailEnd type="triangle" w="med" len="med"/>
        </a:ln>
        <a:effectLst>
          <a:outerShdw dist="53882" dir="2700000" algn="ctr" rotWithShape="0">
            <a:srgbClr val="9999FF"/>
          </a:outerShdw>
        </a:effectLst>
      </xdr:spPr>
      <xdr:txBody>
        <a:bodyPr/>
        <a:lstStyle/>
        <a:p>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73</xdr:row>
      <xdr:rowOff>104775</xdr:rowOff>
    </xdr:from>
    <xdr:to>
      <xdr:col>7</xdr:col>
      <xdr:colOff>28575</xdr:colOff>
      <xdr:row>88</xdr:row>
      <xdr:rowOff>47625</xdr:rowOff>
    </xdr:to>
    <xdr:sp macro="" textlink="">
      <xdr:nvSpPr>
        <xdr:cNvPr id="2053" name="Text Box 5"/>
        <xdr:cNvSpPr txBox="1">
          <a:spLocks noChangeArrowheads="1"/>
        </xdr:cNvSpPr>
      </xdr:nvSpPr>
      <xdr:spPr bwMode="auto">
        <a:xfrm>
          <a:off x="9525" y="14373225"/>
          <a:ext cx="8782050" cy="2371725"/>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fr-FR" sz="1000" b="1" i="0" u="none" strike="noStrike" baseline="0">
              <a:solidFill>
                <a:srgbClr val="FF0000"/>
              </a:solidFill>
              <a:latin typeface="Arial"/>
              <a:cs typeface="Arial"/>
            </a:rPr>
            <a:t>Article R314-48 du C.A.S.F.</a:t>
          </a:r>
          <a:endParaRPr lang="fr-FR" sz="1000" b="0" i="0" u="none" strike="noStrike" baseline="0">
            <a:solidFill>
              <a:srgbClr val="FF0000"/>
            </a:solidFill>
            <a:latin typeface="Arial"/>
            <a:cs typeface="Arial"/>
          </a:endParaRPr>
        </a:p>
        <a:p>
          <a:pPr algn="l" rtl="0">
            <a:defRPr sz="1000"/>
          </a:pPr>
          <a:r>
            <a:rPr lang="fr-FR" sz="1000" b="0" i="0" u="none" strike="noStrike" baseline="0">
              <a:solidFill>
                <a:srgbClr val="FF0000"/>
              </a:solidFill>
              <a:latin typeface="Arial"/>
              <a:cs typeface="Arial"/>
            </a:rPr>
            <a:t> </a:t>
          </a:r>
        </a:p>
        <a:p>
          <a:pPr algn="l" rtl="0">
            <a:defRPr sz="1000"/>
          </a:pPr>
          <a:r>
            <a:rPr lang="fr-FR" sz="1000" b="0" i="0" u="none" strike="noStrike" baseline="0">
              <a:solidFill>
                <a:srgbClr val="FF0000"/>
              </a:solidFill>
              <a:latin typeface="Arial"/>
              <a:cs typeface="Arial"/>
            </a:rPr>
            <a:t>   I. - Les établissements et services peuvent établir, à partir du bilan comptable mentionné au 1º du I de l'article R. 314-49, un bilan financier dont le modèle est fixé par arrêté du ministre chargé de l'action sociale.</a:t>
          </a:r>
        </a:p>
        <a:p>
          <a:pPr algn="l" rtl="0">
            <a:defRPr sz="1000"/>
          </a:pPr>
          <a:r>
            <a:rPr lang="fr-FR" sz="1000" b="0" i="0" u="none" strike="noStrike" baseline="0">
              <a:solidFill>
                <a:srgbClr val="FF0000"/>
              </a:solidFill>
              <a:latin typeface="Arial"/>
              <a:cs typeface="Arial"/>
            </a:rPr>
            <a:t>   II. - Si le </a:t>
          </a:r>
          <a:r>
            <a:rPr lang="fr-FR" sz="1000" b="1" i="0" u="none" strike="noStrike" baseline="0">
              <a:solidFill>
                <a:srgbClr val="FF0000"/>
              </a:solidFill>
              <a:latin typeface="Arial"/>
              <a:cs typeface="Arial"/>
            </a:rPr>
            <a:t>bilan financier</a:t>
          </a:r>
          <a:r>
            <a:rPr lang="fr-FR" sz="1000" b="0" i="0" u="none" strike="noStrike" baseline="0">
              <a:solidFill>
                <a:srgbClr val="FF0000"/>
              </a:solidFill>
              <a:latin typeface="Arial"/>
              <a:cs typeface="Arial"/>
            </a:rPr>
            <a:t> établit, sur trois exercices successifs, que les comptes de réserve de trésorerie couvrent le besoin en fonds de roulement de l'établissement ou du service, ce dernier peut procéder à une reprise de ces réserves, à un niveau qui ne peut en aucun cas excéder la plus haute différence observée, sur les trois exercices en cause, entre cette réserve et le besoin en fonds de roulement.</a:t>
          </a:r>
        </a:p>
        <a:p>
          <a:pPr algn="l" rtl="0">
            <a:defRPr sz="1000"/>
          </a:pPr>
          <a:r>
            <a:rPr lang="fr-FR" sz="1000" b="0" i="0" u="none" strike="noStrike" baseline="0">
              <a:solidFill>
                <a:srgbClr val="FF0000"/>
              </a:solidFill>
              <a:latin typeface="Arial"/>
              <a:cs typeface="Arial"/>
            </a:rPr>
            <a:t>   III. - Le besoin en fonds de roulement mentionné au II ci-dessus est égal à la différence entre, d'une part, les comptes de stocks, les charges constatées d'avance et les comptes de créances, notamment sur les usagers et les organismes payeurs, et d'autre part les comptes de dettes à l'égard des fournisseurs d'exploitation, les comptes de dettes sociales et fiscales, les produits constatés d'avance, les ressources à reverser à l'aide sociale et les fonds déposés ou reçus à l'exception de ceux des majeurs protégés. Les montants de ces comptes sont ceux qui figurent au </a:t>
          </a:r>
          <a:r>
            <a:rPr lang="fr-FR" sz="1000" b="1" i="0" u="none" strike="noStrike" baseline="0">
              <a:solidFill>
                <a:srgbClr val="FF0000"/>
              </a:solidFill>
              <a:latin typeface="Arial"/>
              <a:cs typeface="Arial"/>
            </a:rPr>
            <a:t>bilan financier</a:t>
          </a:r>
          <a:r>
            <a:rPr lang="fr-FR" sz="1000" b="0" i="0" u="none" strike="noStrike" baseline="0">
              <a:solidFill>
                <a:srgbClr val="FF0000"/>
              </a:solidFill>
              <a:latin typeface="Arial"/>
              <a:cs typeface="Arial"/>
            </a:rPr>
            <a:t> mentionné au I ci-dessus.</a:t>
          </a:r>
        </a:p>
        <a:p>
          <a:pPr algn="l" rtl="0">
            <a:defRPr sz="1000"/>
          </a:pPr>
          <a:r>
            <a:rPr lang="fr-FR" sz="1000" b="0" i="0" u="none" strike="noStrike" baseline="0">
              <a:solidFill>
                <a:srgbClr val="FF0000"/>
              </a:solidFill>
              <a:latin typeface="Arial"/>
              <a:cs typeface="Arial"/>
            </a:rPr>
            <a:t>   IV. - La reprise des réserves de trésorerie est soumise à l'accord de l'autorité de tarification, qui en approuve aussi le montant.</a:t>
          </a:r>
        </a:p>
        <a:p>
          <a:pPr algn="l" rtl="0">
            <a:defRPr sz="1000"/>
          </a:pPr>
          <a:endParaRPr lang="fr-FR" sz="1000" b="0" i="0" u="none" strike="noStrike" baseline="0">
            <a:solidFill>
              <a:srgbClr val="FF0000"/>
            </a:solidFill>
            <a:latin typeface="Arial"/>
            <a:cs typeface="Arial"/>
          </a:endParaRPr>
        </a:p>
        <a:p>
          <a:pPr algn="l" rtl="0">
            <a:defRPr sz="1000"/>
          </a:pPr>
          <a:endParaRPr lang="fr-FR" sz="1000" b="0" i="0" u="none" strike="noStrike" baseline="0">
            <a:solidFill>
              <a:srgbClr val="FF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36</xdr:row>
      <xdr:rowOff>123825</xdr:rowOff>
    </xdr:from>
    <xdr:to>
      <xdr:col>4</xdr:col>
      <xdr:colOff>581025</xdr:colOff>
      <xdr:row>48</xdr:row>
      <xdr:rowOff>76200</xdr:rowOff>
    </xdr:to>
    <xdr:sp macro="" textlink="">
      <xdr:nvSpPr>
        <xdr:cNvPr id="8195" name="Text Box 3"/>
        <xdr:cNvSpPr txBox="1">
          <a:spLocks noChangeArrowheads="1"/>
        </xdr:cNvSpPr>
      </xdr:nvSpPr>
      <xdr:spPr bwMode="auto">
        <a:xfrm>
          <a:off x="66675" y="6915150"/>
          <a:ext cx="6886575" cy="1895475"/>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lnSpc>
              <a:spcPts val="1100"/>
            </a:lnSpc>
            <a:defRPr sz="1000"/>
          </a:pPr>
          <a:r>
            <a:rPr lang="fr-FR" sz="1000" b="1" i="0" u="none" strike="noStrike" baseline="0">
              <a:solidFill>
                <a:srgbClr val="FF0000"/>
              </a:solidFill>
              <a:latin typeface="Arial"/>
              <a:cs typeface="Arial"/>
            </a:rPr>
            <a:t>Article R314-39 du C.A.S.F.</a:t>
          </a:r>
          <a:endParaRPr lang="fr-FR" sz="1000" b="0" i="0" u="none" strike="noStrike" baseline="0">
            <a:solidFill>
              <a:srgbClr val="FF0000"/>
            </a:solidFill>
            <a:latin typeface="Arial"/>
            <a:cs typeface="Arial"/>
          </a:endParaRPr>
        </a:p>
        <a:p>
          <a:pPr algn="l" rtl="0">
            <a:lnSpc>
              <a:spcPts val="1100"/>
            </a:lnSpc>
            <a:defRPr sz="1000"/>
          </a:pPr>
          <a:r>
            <a:rPr lang="fr-FR" sz="1000" b="0" i="0" u="none" strike="noStrike" baseline="0">
              <a:solidFill>
                <a:srgbClr val="FF0000"/>
              </a:solidFill>
              <a:latin typeface="Arial"/>
              <a:cs typeface="Arial"/>
            </a:rPr>
            <a:t> </a:t>
          </a:r>
        </a:p>
        <a:p>
          <a:pPr algn="l" rtl="0">
            <a:lnSpc>
              <a:spcPts val="1100"/>
            </a:lnSpc>
            <a:defRPr sz="1000"/>
          </a:pPr>
          <a:r>
            <a:rPr lang="fr-FR" sz="1000" b="0" i="0" u="none" strike="noStrike" baseline="0">
              <a:solidFill>
                <a:srgbClr val="FF0000"/>
              </a:solidFill>
              <a:latin typeface="Arial"/>
              <a:cs typeface="Arial"/>
            </a:rPr>
            <a:t>   Le budget d'un établissement ou service peut être fixé selon des modalités pluriannuelles, en vue notamment :</a:t>
          </a:r>
        </a:p>
        <a:p>
          <a:pPr algn="l" rtl="0">
            <a:lnSpc>
              <a:spcPts val="1100"/>
            </a:lnSpc>
            <a:defRPr sz="1000"/>
          </a:pPr>
          <a:r>
            <a:rPr lang="fr-FR" sz="1000" b="0" i="0" u="none" strike="noStrike" baseline="0">
              <a:solidFill>
                <a:srgbClr val="FF0000"/>
              </a:solidFill>
              <a:latin typeface="Arial"/>
              <a:cs typeface="Arial"/>
            </a:rPr>
            <a:t>   1º D'assurer une reconduction, actualisée chaque année selon des règles permanentes, de ressources allouées lors d'un exercice antérieur;</a:t>
          </a:r>
        </a:p>
        <a:p>
          <a:pPr algn="l" rtl="0">
            <a:lnSpc>
              <a:spcPts val="1100"/>
            </a:lnSpc>
            <a:defRPr sz="1000"/>
          </a:pPr>
          <a:r>
            <a:rPr lang="fr-FR" sz="1000" b="0" i="0" u="none" strike="noStrike" baseline="0">
              <a:solidFill>
                <a:srgbClr val="FF0000"/>
              </a:solidFill>
              <a:latin typeface="Arial"/>
              <a:cs typeface="Arial"/>
            </a:rPr>
            <a:t>   2º De garantir la prise en charge, sur plusieurs années, des </a:t>
          </a:r>
          <a:r>
            <a:rPr lang="fr-FR" sz="1000" b="1" i="0" u="none" strike="noStrike" baseline="0">
              <a:solidFill>
                <a:srgbClr val="FF0000"/>
              </a:solidFill>
              <a:latin typeface="Arial"/>
              <a:cs typeface="Arial"/>
            </a:rPr>
            <a:t>surcoûts</a:t>
          </a:r>
          <a:r>
            <a:rPr lang="fr-FR" sz="1000" b="0" i="0" u="none" strike="noStrike" baseline="0">
              <a:solidFill>
                <a:srgbClr val="FF0000"/>
              </a:solidFill>
              <a:latin typeface="Arial"/>
              <a:cs typeface="Arial"/>
            </a:rPr>
            <a:t> résultant d'un programme d'investissement ou d'une restructuration de l'établissement ou du service;</a:t>
          </a:r>
        </a:p>
        <a:p>
          <a:pPr algn="l" rtl="0">
            <a:lnSpc>
              <a:spcPts val="1100"/>
            </a:lnSpc>
            <a:defRPr sz="1000"/>
          </a:pPr>
          <a:r>
            <a:rPr lang="fr-FR" sz="1000" b="0" i="0" u="none" strike="noStrike" baseline="0">
              <a:solidFill>
                <a:srgbClr val="FF0000"/>
              </a:solidFill>
              <a:latin typeface="Arial"/>
              <a:cs typeface="Arial"/>
            </a:rPr>
            <a:t>   3º D'étager sur plusieurs années l'alignement des ressources de l'établissement ou du service sur celles des équipements comparables;</a:t>
          </a:r>
        </a:p>
        <a:p>
          <a:pPr algn="l" rtl="0">
            <a:lnSpc>
              <a:spcPts val="1100"/>
            </a:lnSpc>
            <a:defRPr sz="1000"/>
          </a:pPr>
          <a:r>
            <a:rPr lang="fr-FR" sz="1000" b="0" i="0" u="none" strike="noStrike" baseline="0">
              <a:solidFill>
                <a:srgbClr val="FF0000"/>
              </a:solidFill>
              <a:latin typeface="Arial"/>
              <a:cs typeface="Arial"/>
            </a:rPr>
            <a:t>   4º De mettre en oeuvre un programme de réduction des écarts, à la suite d'une procédure engagée sur le fondement de l'article R. 314-33.</a:t>
          </a:r>
        </a:p>
        <a:p>
          <a:pPr algn="l" rtl="0">
            <a:lnSpc>
              <a:spcPts val="1000"/>
            </a:lnSpc>
            <a:defRPr sz="1000"/>
          </a:pPr>
          <a:endParaRPr lang="fr-FR" sz="1000" b="0" i="0" u="none" strike="noStrike" baseline="0">
            <a:solidFill>
              <a:srgbClr val="FF0000"/>
            </a:solidFill>
            <a:latin typeface="Arial"/>
            <a:cs typeface="Arial"/>
          </a:endParaRPr>
        </a:p>
        <a:p>
          <a:pPr algn="l" rtl="0">
            <a:lnSpc>
              <a:spcPts val="1000"/>
            </a:lnSpc>
            <a:defRPr sz="1000"/>
          </a:pPr>
          <a:endParaRPr lang="fr-FR" sz="1000" b="0" i="0" u="none" strike="noStrike" baseline="0">
            <a:solidFill>
              <a:srgbClr val="FF0000"/>
            </a:solidFill>
            <a:latin typeface="Arial"/>
            <a:cs typeface="Arial"/>
          </a:endParaRPr>
        </a:p>
        <a:p>
          <a:pPr algn="l" rtl="0">
            <a:lnSpc>
              <a:spcPts val="1000"/>
            </a:lnSpc>
            <a:defRPr sz="1000"/>
          </a:pPr>
          <a:endParaRPr lang="fr-FR" sz="1000" b="0" i="0" u="none" strike="noStrike" baseline="0">
            <a:solidFill>
              <a:srgbClr val="FF0000"/>
            </a:solidFill>
            <a:latin typeface="Arial"/>
            <a:cs typeface="Arial"/>
          </a:endParaRPr>
        </a:p>
      </xdr:txBody>
    </xdr:sp>
    <xdr:clientData/>
  </xdr:twoCellAnchor>
  <xdr:twoCellAnchor>
    <xdr:from>
      <xdr:col>0</xdr:col>
      <xdr:colOff>66675</xdr:colOff>
      <xdr:row>49</xdr:row>
      <xdr:rowOff>47625</xdr:rowOff>
    </xdr:from>
    <xdr:to>
      <xdr:col>4</xdr:col>
      <xdr:colOff>581025</xdr:colOff>
      <xdr:row>61</xdr:row>
      <xdr:rowOff>133350</xdr:rowOff>
    </xdr:to>
    <xdr:sp macro="" textlink="">
      <xdr:nvSpPr>
        <xdr:cNvPr id="8203" name="Text Box 11"/>
        <xdr:cNvSpPr txBox="1">
          <a:spLocks noChangeArrowheads="1"/>
        </xdr:cNvSpPr>
      </xdr:nvSpPr>
      <xdr:spPr bwMode="auto">
        <a:xfrm>
          <a:off x="66675" y="8943975"/>
          <a:ext cx="6886575" cy="2028825"/>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lnSpc>
              <a:spcPts val="1000"/>
            </a:lnSpc>
            <a:defRPr sz="1000"/>
          </a:pPr>
          <a:r>
            <a:rPr lang="fr-FR" sz="1000" b="1" i="0" u="none" strike="noStrike" baseline="0">
              <a:solidFill>
                <a:srgbClr val="FF0000"/>
              </a:solidFill>
              <a:latin typeface="Arial"/>
              <a:cs typeface="Arial"/>
            </a:rPr>
            <a:t>Article R314-33 du C.A.S.F.</a:t>
          </a:r>
          <a:endParaRPr lang="fr-FR" sz="1000" b="0" i="0" u="none" strike="noStrike" baseline="0">
            <a:solidFill>
              <a:srgbClr val="FF0000"/>
            </a:solidFill>
            <a:latin typeface="Arial"/>
            <a:cs typeface="Arial"/>
          </a:endParaRPr>
        </a:p>
        <a:p>
          <a:pPr algn="l" rtl="0">
            <a:lnSpc>
              <a:spcPts val="1000"/>
            </a:lnSpc>
            <a:defRPr sz="1000"/>
          </a:pPr>
          <a:r>
            <a:rPr lang="fr-FR" sz="1000" b="0" i="0" u="none" strike="noStrike" baseline="0">
              <a:solidFill>
                <a:srgbClr val="FF0000"/>
              </a:solidFill>
              <a:latin typeface="Arial"/>
              <a:cs typeface="Arial"/>
            </a:rPr>
            <a:t> </a:t>
          </a:r>
        </a:p>
        <a:p>
          <a:pPr algn="l" rtl="0">
            <a:lnSpc>
              <a:spcPts val="1000"/>
            </a:lnSpc>
            <a:defRPr sz="1000"/>
          </a:pPr>
          <a:r>
            <a:rPr lang="fr-FR" sz="1000" b="0" i="0" u="none" strike="noStrike" baseline="0">
              <a:solidFill>
                <a:srgbClr val="FF0000"/>
              </a:solidFill>
              <a:latin typeface="Arial"/>
              <a:cs typeface="Arial"/>
            </a:rPr>
            <a:t>      Lorsque, sur trois exercices successifs, la valeur d'un indicateur du tableau de bord s'écarte de la valeur moyenne ou médiane de cet indicateur au niveau national, régional ou départemental, au delà d'un certain pourcentage fixé par l'arrêté mentionné à l'article R. 314-29, l'autorité de tarification peut demander à l'établissement ou au service d'exposer les raisons qui justifient cet écart.</a:t>
          </a:r>
        </a:p>
        <a:p>
          <a:pPr algn="l" rtl="0">
            <a:lnSpc>
              <a:spcPts val="1000"/>
            </a:lnSpc>
            <a:defRPr sz="1000"/>
          </a:pPr>
          <a:r>
            <a:rPr lang="fr-FR" sz="1000" b="0" i="0" u="none" strike="noStrike" baseline="0">
              <a:solidFill>
                <a:srgbClr val="FF0000"/>
              </a:solidFill>
              <a:latin typeface="Arial"/>
              <a:cs typeface="Arial"/>
            </a:rPr>
            <a:t>   Compte tenu de la réponse de l'établissement ou du service, ou à défaut de réponse dans un délai d'un mois, l'autorité de tarification peut préciser à l'établissement ou au service la nature et l'ampleur des écarts dont elle requiert la réduction, et l'échéance à laquelle ce résultat doit être atteint.</a:t>
          </a:r>
        </a:p>
        <a:p>
          <a:pPr algn="l" rtl="0">
            <a:lnSpc>
              <a:spcPts val="1100"/>
            </a:lnSpc>
            <a:defRPr sz="1000"/>
          </a:pPr>
          <a:r>
            <a:rPr lang="fr-FR" sz="1000" b="0" i="0" u="none" strike="noStrike" baseline="0">
              <a:solidFill>
                <a:srgbClr val="FF0000"/>
              </a:solidFill>
              <a:latin typeface="Arial"/>
              <a:cs typeface="Arial"/>
            </a:rPr>
            <a:t>   Elle peut, par ailleurs, communiquer à l'établissement ou au service les conséquences qu'elle entend tirer de ces constats dans le cadre de la plus proche fixation de tarif. Les dispositions des II et III de l'article R. 314-24 sont applicables à cette communication.</a:t>
          </a:r>
        </a:p>
        <a:p>
          <a:pPr algn="l" rtl="0">
            <a:lnSpc>
              <a:spcPts val="1000"/>
            </a:lnSpc>
            <a:defRPr sz="1000"/>
          </a:pPr>
          <a:endParaRPr lang="fr-FR" sz="1000" b="0" i="0" u="none" strike="noStrike" baseline="0">
            <a:solidFill>
              <a:srgbClr val="FF0000"/>
            </a:solidFill>
            <a:latin typeface="Arial"/>
            <a:cs typeface="Arial"/>
          </a:endParaRPr>
        </a:p>
        <a:p>
          <a:pPr algn="l" rtl="0">
            <a:lnSpc>
              <a:spcPts val="1100"/>
            </a:lnSpc>
            <a:defRPr sz="1000"/>
          </a:pPr>
          <a:endParaRPr lang="fr-FR" sz="1000" b="0" i="0" u="none" strike="noStrike" baseline="0">
            <a:solidFill>
              <a:srgbClr val="FF0000"/>
            </a:solidFill>
            <a:latin typeface="Arial"/>
            <a:cs typeface="Arial"/>
          </a:endParaRPr>
        </a:p>
        <a:p>
          <a:pPr algn="l" rtl="0">
            <a:lnSpc>
              <a:spcPts val="1000"/>
            </a:lnSpc>
            <a:defRPr sz="1000"/>
          </a:pPr>
          <a:endParaRPr lang="fr-FR" sz="1000" b="0" i="0" u="none" strike="noStrike" baseline="0">
            <a:solidFill>
              <a:srgbClr val="FF0000"/>
            </a:solidFill>
            <a:latin typeface="Arial"/>
            <a:cs typeface="Arial"/>
          </a:endParaRPr>
        </a:p>
        <a:p>
          <a:pPr algn="l" rtl="0">
            <a:lnSpc>
              <a:spcPts val="1000"/>
            </a:lnSpc>
            <a:defRPr sz="1000"/>
          </a:pPr>
          <a:endParaRPr lang="fr-FR" sz="1000" b="0" i="0" u="none" strike="noStrike" baseline="0">
            <a:solidFill>
              <a:srgbClr val="FF0000"/>
            </a:solidFill>
            <a:latin typeface="Arial"/>
            <a:cs typeface="Aria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tabSelected="1" workbookViewId="0">
      <selection activeCell="I15" sqref="I15"/>
    </sheetView>
  </sheetViews>
  <sheetFormatPr baseColWidth="10" defaultRowHeight="12.75"/>
  <cols>
    <col min="4" max="4" width="23.5703125" customWidth="1"/>
    <col min="5" max="5" width="27.85546875" customWidth="1"/>
  </cols>
  <sheetData>
    <row r="1" spans="1:9" ht="22.5">
      <c r="A1" s="294" t="s">
        <v>244</v>
      </c>
      <c r="B1" s="419"/>
      <c r="C1" s="419"/>
      <c r="D1" s="419"/>
      <c r="E1" s="419"/>
      <c r="F1" s="419"/>
      <c r="G1" s="419"/>
      <c r="H1" s="420"/>
      <c r="I1" s="420"/>
    </row>
    <row r="2" spans="1:9">
      <c r="A2" s="295"/>
      <c r="B2" s="295"/>
      <c r="C2" s="295"/>
      <c r="D2" s="295"/>
      <c r="E2" s="295"/>
      <c r="F2" s="295"/>
      <c r="G2" s="295"/>
      <c r="H2" s="295"/>
      <c r="I2" s="295"/>
    </row>
    <row r="3" spans="1:9">
      <c r="A3" s="295"/>
      <c r="B3" s="295"/>
      <c r="C3" s="295"/>
      <c r="D3" s="295"/>
      <c r="E3" s="295"/>
      <c r="F3" s="295"/>
      <c r="G3" s="295"/>
      <c r="H3" s="295"/>
      <c r="I3" s="295"/>
    </row>
    <row r="4" spans="1:9">
      <c r="A4" s="295"/>
      <c r="B4" s="295"/>
      <c r="C4" s="295"/>
      <c r="D4" s="295"/>
      <c r="E4" s="295"/>
      <c r="F4" s="295"/>
      <c r="G4" s="295"/>
      <c r="H4" s="295"/>
      <c r="I4" s="295"/>
    </row>
    <row r="5" spans="1:9">
      <c r="A5" s="295"/>
      <c r="B5" s="295"/>
      <c r="C5" s="295"/>
      <c r="D5" s="295"/>
      <c r="E5" s="295"/>
      <c r="F5" s="295"/>
      <c r="G5" s="295"/>
      <c r="H5" s="295"/>
      <c r="I5" s="295"/>
    </row>
    <row r="6" spans="1:9">
      <c r="A6" s="295"/>
      <c r="B6" s="295"/>
      <c r="C6" s="295"/>
      <c r="D6" s="295"/>
      <c r="E6" s="295"/>
      <c r="F6" s="295"/>
      <c r="G6" s="295"/>
      <c r="H6" s="295"/>
      <c r="I6" s="295"/>
    </row>
    <row r="7" spans="1:9" ht="15">
      <c r="A7" s="296" t="s">
        <v>238</v>
      </c>
      <c r="B7" s="296"/>
      <c r="C7" s="296"/>
      <c r="D7" s="296"/>
      <c r="E7" s="295"/>
      <c r="F7" s="295"/>
      <c r="G7" s="295"/>
      <c r="H7" s="295"/>
      <c r="I7" s="295"/>
    </row>
    <row r="8" spans="1:9" ht="15">
      <c r="A8" s="295"/>
      <c r="B8" s="295"/>
      <c r="C8" s="295"/>
      <c r="D8" s="295"/>
      <c r="E8" s="295"/>
      <c r="F8" s="297" t="s">
        <v>242</v>
      </c>
      <c r="G8" s="298"/>
      <c r="H8" s="298"/>
      <c r="I8" s="298"/>
    </row>
    <row r="9" spans="1:9" ht="22.5">
      <c r="A9" s="299">
        <f>etab</f>
        <v>0</v>
      </c>
      <c r="B9" s="300"/>
      <c r="C9" s="300"/>
      <c r="D9" s="300"/>
      <c r="E9" s="300"/>
      <c r="F9" s="301" t="s">
        <v>243</v>
      </c>
      <c r="G9" s="298"/>
      <c r="H9" s="298"/>
      <c r="I9" s="298"/>
    </row>
    <row r="10" spans="1:9" ht="22.5">
      <c r="A10" s="302"/>
      <c r="B10" s="295"/>
      <c r="C10" s="295"/>
      <c r="D10" s="295"/>
      <c r="E10" s="295"/>
      <c r="F10" s="303" t="s">
        <v>336</v>
      </c>
      <c r="G10" s="304"/>
      <c r="H10" s="305" t="s">
        <v>340</v>
      </c>
      <c r="I10" s="304"/>
    </row>
    <row r="11" spans="1:9">
      <c r="A11" s="306" t="s">
        <v>239</v>
      </c>
      <c r="B11" s="295"/>
      <c r="C11" s="295"/>
      <c r="D11" s="295"/>
      <c r="E11" s="295"/>
      <c r="F11" s="295"/>
      <c r="G11" s="295"/>
      <c r="H11" s="295"/>
      <c r="I11" s="295"/>
    </row>
    <row r="12" spans="1:9">
      <c r="A12" s="307"/>
      <c r="B12" s="307"/>
      <c r="C12" s="307"/>
      <c r="D12" s="307"/>
      <c r="E12" s="300"/>
      <c r="F12" s="295"/>
      <c r="G12" s="295"/>
      <c r="H12" s="295"/>
      <c r="I12" s="295"/>
    </row>
    <row r="13" spans="1:9">
      <c r="A13" s="307"/>
      <c r="B13" s="307"/>
      <c r="C13" s="307"/>
      <c r="D13" s="307"/>
      <c r="E13" s="300"/>
      <c r="F13" s="295"/>
      <c r="G13" s="295"/>
      <c r="H13" s="295"/>
      <c r="I13" s="295"/>
    </row>
    <row r="14" spans="1:9">
      <c r="A14" s="307"/>
      <c r="B14" s="307"/>
      <c r="C14" s="307"/>
      <c r="D14" s="307"/>
      <c r="E14" s="300"/>
      <c r="F14" s="295"/>
      <c r="G14" s="295"/>
      <c r="H14" s="295"/>
      <c r="I14" s="295"/>
    </row>
    <row r="15" spans="1:9">
      <c r="A15" s="300"/>
      <c r="B15" s="300"/>
      <c r="C15" s="300"/>
      <c r="D15" s="300"/>
      <c r="E15" s="300"/>
      <c r="F15" s="295"/>
      <c r="G15" s="295"/>
      <c r="H15" s="295"/>
      <c r="I15" s="295"/>
    </row>
    <row r="16" spans="1:9">
      <c r="A16" s="306" t="s">
        <v>240</v>
      </c>
      <c r="B16" s="499"/>
      <c r="C16" s="295"/>
      <c r="D16" s="295"/>
      <c r="E16" s="295"/>
      <c r="F16" s="295"/>
      <c r="G16" s="295"/>
      <c r="H16" s="295"/>
      <c r="I16" s="295"/>
    </row>
    <row r="17" spans="1:9">
      <c r="A17" s="308"/>
      <c r="B17" s="500"/>
      <c r="C17" s="300"/>
      <c r="D17" s="300"/>
      <c r="E17" s="300"/>
      <c r="F17" s="295"/>
      <c r="G17" s="295"/>
      <c r="H17" s="295"/>
      <c r="I17" s="295"/>
    </row>
    <row r="18" spans="1:9">
      <c r="A18" s="295"/>
      <c r="B18" s="295"/>
      <c r="C18" s="295"/>
      <c r="D18" s="295"/>
      <c r="E18" s="295"/>
      <c r="F18" s="295"/>
      <c r="G18" s="295"/>
      <c r="H18" s="295"/>
      <c r="I18" s="295"/>
    </row>
    <row r="19" spans="1:9" ht="15">
      <c r="A19" s="296" t="s">
        <v>321</v>
      </c>
      <c r="B19" s="296"/>
      <c r="C19" s="296"/>
      <c r="D19" s="296"/>
      <c r="E19" s="295"/>
      <c r="F19" s="296" t="s">
        <v>241</v>
      </c>
      <c r="G19" s="296"/>
      <c r="H19" s="296"/>
      <c r="I19" s="296"/>
    </row>
    <row r="20" spans="1:9">
      <c r="A20" s="295"/>
      <c r="B20" s="295"/>
      <c r="C20" s="295"/>
      <c r="D20" s="295"/>
      <c r="E20" s="295"/>
      <c r="F20" s="295"/>
      <c r="G20" s="295"/>
      <c r="H20" s="295"/>
      <c r="I20" s="295"/>
    </row>
    <row r="21" spans="1:9">
      <c r="A21" s="307"/>
      <c r="B21" s="300"/>
      <c r="C21" s="300"/>
      <c r="D21" s="300"/>
      <c r="E21" s="295"/>
      <c r="F21" s="307"/>
      <c r="G21" s="307"/>
      <c r="H21" s="307"/>
      <c r="I21" s="307"/>
    </row>
    <row r="22" spans="1:9">
      <c r="A22" s="295"/>
      <c r="B22" s="295"/>
      <c r="C22" s="295"/>
      <c r="D22" s="295"/>
      <c r="E22" s="295"/>
      <c r="F22" s="295"/>
      <c r="G22" s="295"/>
      <c r="H22" s="295"/>
      <c r="I22" s="295"/>
    </row>
    <row r="23" spans="1:9">
      <c r="A23" s="295"/>
      <c r="B23" s="295"/>
      <c r="C23" s="295"/>
      <c r="D23" s="295"/>
      <c r="E23" s="295"/>
      <c r="F23" s="295"/>
      <c r="G23" s="295"/>
      <c r="H23" s="295"/>
      <c r="I23" s="295"/>
    </row>
    <row r="24" spans="1:9">
      <c r="A24" s="295"/>
      <c r="B24" s="295"/>
      <c r="C24" s="295"/>
      <c r="D24" s="295"/>
      <c r="E24" s="295"/>
      <c r="F24" s="295"/>
      <c r="G24" s="295"/>
      <c r="H24" s="295"/>
      <c r="I24" s="295"/>
    </row>
    <row r="25" spans="1:9">
      <c r="A25" s="307"/>
      <c r="B25" s="300"/>
      <c r="C25" s="300"/>
      <c r="D25" s="300"/>
      <c r="E25" s="295"/>
      <c r="F25" s="295"/>
      <c r="G25" s="295"/>
      <c r="H25" s="295"/>
      <c r="I25" s="295"/>
    </row>
  </sheetData>
  <phoneticPr fontId="0" type="noConversion"/>
  <dataValidations count="1">
    <dataValidation allowBlank="1" showInputMessage="1" showErrorMessage="1" promptTitle="Etablissement" prompt="Voir page Parametres" sqref="A9"/>
  </dataValidations>
  <printOptions horizontalCentered="1" verticalCentered="1"/>
  <pageMargins left="0.39370078740157483" right="0.39370078740157483" top="0.59055118110236227" bottom="0.59055118110236227" header="0.51181102362204722" footer="0.51181102362204722"/>
  <pageSetup paperSize="9" orientation="landscape"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M56"/>
  <sheetViews>
    <sheetView showGridLines="0" zoomScaleNormal="100" workbookViewId="0">
      <pane ySplit="3" topLeftCell="A4" activePane="bottomLeft" state="frozenSplit"/>
      <selection activeCell="B24" sqref="B24"/>
      <selection pane="bottomLeft" activeCell="B1" sqref="B1"/>
    </sheetView>
  </sheetViews>
  <sheetFormatPr baseColWidth="10" defaultRowHeight="12.75"/>
  <cols>
    <col min="1" max="1" width="19.85546875" style="197" customWidth="1"/>
    <col min="2" max="2" width="72" style="197" customWidth="1"/>
    <col min="3" max="3" width="10.7109375" style="196" customWidth="1"/>
    <col min="4" max="4" width="11.7109375" style="196" customWidth="1"/>
    <col min="5" max="10" width="9.28515625" style="197" customWidth="1"/>
    <col min="11" max="16" width="9.28515625" style="199" customWidth="1"/>
    <col min="17" max="21" width="9.28515625" style="197" customWidth="1"/>
    <col min="22" max="31" width="10.28515625" style="197" customWidth="1"/>
    <col min="32" max="50" width="0" style="197" hidden="1" customWidth="1"/>
    <col min="51" max="16384" width="11.42578125" style="197"/>
  </cols>
  <sheetData>
    <row r="1" spans="1:39" ht="13.5" thickBot="1">
      <c r="B1" s="195">
        <f>etab</f>
        <v>0</v>
      </c>
      <c r="J1" s="198"/>
    </row>
    <row r="2" spans="1:39" ht="24.95" customHeight="1" thickBot="1">
      <c r="B2" s="337"/>
      <c r="C2" s="338"/>
      <c r="D2" s="338"/>
      <c r="E2" s="334"/>
      <c r="F2" s="334"/>
      <c r="G2" s="334"/>
      <c r="H2" s="334"/>
      <c r="I2" s="334"/>
      <c r="J2" s="335"/>
    </row>
    <row r="3" spans="1:39" ht="24.95" customHeight="1" thickBot="1">
      <c r="A3" s="196" t="s">
        <v>329</v>
      </c>
      <c r="B3" s="503" t="s">
        <v>338</v>
      </c>
      <c r="C3" s="476" t="s">
        <v>331</v>
      </c>
      <c r="D3" s="477" t="s">
        <v>330</v>
      </c>
      <c r="E3" s="468">
        <v>2013</v>
      </c>
      <c r="F3" s="202">
        <v>2014</v>
      </c>
      <c r="G3" s="202">
        <f t="shared" ref="G3:AC3" si="0">F3+1</f>
        <v>2015</v>
      </c>
      <c r="H3" s="202">
        <f t="shared" si="0"/>
        <v>2016</v>
      </c>
      <c r="I3" s="202">
        <f t="shared" si="0"/>
        <v>2017</v>
      </c>
      <c r="J3" s="202">
        <f t="shared" si="0"/>
        <v>2018</v>
      </c>
      <c r="K3" s="202">
        <f t="shared" si="0"/>
        <v>2019</v>
      </c>
      <c r="L3" s="202">
        <f t="shared" si="0"/>
        <v>2020</v>
      </c>
      <c r="M3" s="202">
        <f t="shared" si="0"/>
        <v>2021</v>
      </c>
      <c r="N3" s="202">
        <f t="shared" si="0"/>
        <v>2022</v>
      </c>
      <c r="O3" s="202">
        <f t="shared" si="0"/>
        <v>2023</v>
      </c>
      <c r="P3" s="202">
        <f t="shared" si="0"/>
        <v>2024</v>
      </c>
      <c r="Q3" s="202">
        <f t="shared" si="0"/>
        <v>2025</v>
      </c>
      <c r="R3" s="202">
        <f t="shared" si="0"/>
        <v>2026</v>
      </c>
      <c r="S3" s="202">
        <f t="shared" si="0"/>
        <v>2027</v>
      </c>
      <c r="T3" s="202">
        <f t="shared" si="0"/>
        <v>2028</v>
      </c>
      <c r="U3" s="202">
        <f t="shared" si="0"/>
        <v>2029</v>
      </c>
      <c r="V3" s="202">
        <f t="shared" si="0"/>
        <v>2030</v>
      </c>
      <c r="W3" s="202">
        <f t="shared" si="0"/>
        <v>2031</v>
      </c>
      <c r="X3" s="202">
        <f t="shared" si="0"/>
        <v>2032</v>
      </c>
      <c r="Y3" s="202">
        <f t="shared" si="0"/>
        <v>2033</v>
      </c>
      <c r="Z3" s="202">
        <f t="shared" si="0"/>
        <v>2034</v>
      </c>
      <c r="AA3" s="202">
        <f t="shared" si="0"/>
        <v>2035</v>
      </c>
      <c r="AB3" s="202">
        <f t="shared" si="0"/>
        <v>2036</v>
      </c>
      <c r="AC3" s="202">
        <f t="shared" si="0"/>
        <v>2037</v>
      </c>
      <c r="AD3" s="202">
        <f>AC3+1</f>
        <v>2038</v>
      </c>
      <c r="AE3" s="436">
        <f>AD3+1</f>
        <v>2039</v>
      </c>
    </row>
    <row r="4" spans="1:39">
      <c r="A4" s="471"/>
      <c r="B4" s="469"/>
      <c r="C4" s="478"/>
      <c r="D4" s="479"/>
      <c r="E4" s="484"/>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485"/>
    </row>
    <row r="5" spans="1:39" ht="20.100000000000001" customHeight="1">
      <c r="A5" s="472">
        <f>exercice</f>
        <v>2017</v>
      </c>
      <c r="B5" s="475"/>
      <c r="C5" s="478"/>
      <c r="D5" s="479"/>
      <c r="E5" s="47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c r="AF5" s="196"/>
    </row>
    <row r="6" spans="1:39" ht="15" customHeight="1">
      <c r="A6" s="472"/>
      <c r="B6" s="470"/>
      <c r="C6" s="478"/>
      <c r="D6" s="479"/>
      <c r="E6" s="486"/>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487"/>
      <c r="AF6" s="455"/>
      <c r="AG6" s="456"/>
      <c r="AH6" s="456"/>
      <c r="AI6" s="456"/>
      <c r="AJ6" s="456"/>
      <c r="AK6" s="456"/>
      <c r="AL6" s="456"/>
      <c r="AM6" s="456"/>
    </row>
    <row r="7" spans="1:39" s="199" customFormat="1" ht="15" customHeight="1" thickBot="1">
      <c r="A7" s="473"/>
      <c r="B7" s="474" t="s">
        <v>183</v>
      </c>
      <c r="C7" s="480">
        <f>SUM(C4:C6)</f>
        <v>0</v>
      </c>
      <c r="D7" s="481"/>
      <c r="E7" s="488"/>
      <c r="F7" s="489"/>
      <c r="G7" s="489"/>
      <c r="H7" s="489"/>
      <c r="I7" s="489"/>
      <c r="J7" s="489"/>
      <c r="K7" s="489"/>
      <c r="L7" s="489"/>
      <c r="M7" s="489"/>
      <c r="N7" s="489"/>
      <c r="O7" s="489"/>
      <c r="P7" s="489"/>
      <c r="Q7" s="489"/>
      <c r="R7" s="489"/>
      <c r="S7" s="489"/>
      <c r="T7" s="489"/>
      <c r="U7" s="489"/>
      <c r="V7" s="489"/>
      <c r="W7" s="489"/>
      <c r="X7" s="489"/>
      <c r="Y7" s="489"/>
      <c r="Z7" s="489"/>
      <c r="AA7" s="489"/>
      <c r="AB7" s="489"/>
      <c r="AC7" s="489"/>
      <c r="AD7" s="489"/>
      <c r="AE7" s="490"/>
    </row>
    <row r="8" spans="1:39">
      <c r="A8" s="471"/>
      <c r="B8" s="469"/>
      <c r="C8" s="478"/>
      <c r="D8" s="479"/>
      <c r="E8" s="484"/>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485"/>
    </row>
    <row r="9" spans="1:39" ht="20.100000000000001" customHeight="1">
      <c r="A9" s="483">
        <f>A5+1</f>
        <v>2018</v>
      </c>
      <c r="B9" s="475"/>
      <c r="C9" s="478"/>
      <c r="D9" s="479"/>
      <c r="E9" s="478"/>
      <c r="F9" s="448"/>
      <c r="G9" s="448"/>
      <c r="H9" s="448"/>
      <c r="I9" s="448"/>
      <c r="J9" s="448"/>
      <c r="K9" s="448"/>
      <c r="L9" s="448"/>
      <c r="M9" s="448"/>
      <c r="N9" s="448"/>
      <c r="O9" s="448"/>
      <c r="P9" s="448"/>
      <c r="Q9" s="448"/>
      <c r="R9" s="448"/>
      <c r="S9" s="448"/>
      <c r="T9" s="448"/>
      <c r="U9" s="448"/>
      <c r="V9" s="448"/>
      <c r="W9" s="448"/>
      <c r="X9" s="448"/>
      <c r="Y9" s="448"/>
      <c r="Z9" s="448"/>
      <c r="AA9" s="448"/>
      <c r="AB9" s="448"/>
      <c r="AC9" s="448"/>
      <c r="AD9" s="448"/>
      <c r="AE9" s="448"/>
      <c r="AF9" s="196"/>
    </row>
    <row r="10" spans="1:39" ht="15" customHeight="1">
      <c r="A10" s="472"/>
      <c r="B10" s="470"/>
      <c r="C10" s="478"/>
      <c r="D10" s="479"/>
      <c r="E10" s="486"/>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487"/>
      <c r="AF10" s="455"/>
      <c r="AG10" s="456"/>
      <c r="AH10" s="456"/>
      <c r="AI10" s="456"/>
      <c r="AJ10" s="456"/>
      <c r="AK10" s="456"/>
      <c r="AL10" s="456"/>
      <c r="AM10" s="456"/>
    </row>
    <row r="11" spans="1:39" s="199" customFormat="1" ht="15" customHeight="1" thickBot="1">
      <c r="A11" s="473"/>
      <c r="B11" s="474" t="s">
        <v>183</v>
      </c>
      <c r="C11" s="480">
        <f>SUM(C8:C10)</f>
        <v>0</v>
      </c>
      <c r="D11" s="481"/>
      <c r="E11" s="488"/>
      <c r="F11" s="489"/>
      <c r="G11" s="489"/>
      <c r="H11" s="489"/>
      <c r="I11" s="489"/>
      <c r="J11" s="489"/>
      <c r="K11" s="489"/>
      <c r="L11" s="489"/>
      <c r="M11" s="489"/>
      <c r="N11" s="489"/>
      <c r="O11" s="489"/>
      <c r="P11" s="489"/>
      <c r="Q11" s="489"/>
      <c r="R11" s="489"/>
      <c r="S11" s="489"/>
      <c r="T11" s="489"/>
      <c r="U11" s="489"/>
      <c r="V11" s="489"/>
      <c r="W11" s="489"/>
      <c r="X11" s="489"/>
      <c r="Y11" s="489"/>
      <c r="Z11" s="489"/>
      <c r="AA11" s="489"/>
      <c r="AB11" s="489"/>
      <c r="AC11" s="489"/>
      <c r="AD11" s="489"/>
      <c r="AE11" s="490"/>
    </row>
    <row r="12" spans="1:39">
      <c r="A12" s="471"/>
      <c r="B12" s="469"/>
      <c r="C12" s="478"/>
      <c r="D12" s="479"/>
      <c r="E12" s="484"/>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485"/>
    </row>
    <row r="13" spans="1:39" ht="20.100000000000001" customHeight="1">
      <c r="A13" s="483">
        <f>A9+1</f>
        <v>2019</v>
      </c>
      <c r="B13" s="475"/>
      <c r="C13" s="478"/>
      <c r="D13" s="479"/>
      <c r="E13" s="478"/>
      <c r="F13" s="448"/>
      <c r="G13" s="448"/>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196"/>
    </row>
    <row r="14" spans="1:39" ht="15" customHeight="1">
      <c r="A14" s="472"/>
      <c r="B14" s="470"/>
      <c r="C14" s="478"/>
      <c r="D14" s="479"/>
      <c r="E14" s="486"/>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487"/>
      <c r="AF14" s="455"/>
      <c r="AG14" s="456"/>
      <c r="AH14" s="456"/>
      <c r="AI14" s="456"/>
      <c r="AJ14" s="456"/>
      <c r="AK14" s="456"/>
      <c r="AL14" s="456"/>
      <c r="AM14" s="456"/>
    </row>
    <row r="15" spans="1:39" s="199" customFormat="1" ht="15" customHeight="1" thickBot="1">
      <c r="A15" s="473"/>
      <c r="B15" s="474" t="s">
        <v>183</v>
      </c>
      <c r="C15" s="480">
        <f>SUM(C12:C14)</f>
        <v>0</v>
      </c>
      <c r="D15" s="481"/>
      <c r="E15" s="488"/>
      <c r="F15" s="489"/>
      <c r="G15" s="489"/>
      <c r="H15" s="489"/>
      <c r="I15" s="489"/>
      <c r="J15" s="489"/>
      <c r="K15" s="489"/>
      <c r="L15" s="489"/>
      <c r="M15" s="489"/>
      <c r="N15" s="489"/>
      <c r="O15" s="489"/>
      <c r="P15" s="489"/>
      <c r="Q15" s="489"/>
      <c r="R15" s="489"/>
      <c r="S15" s="489"/>
      <c r="T15" s="489"/>
      <c r="U15" s="489"/>
      <c r="V15" s="489"/>
      <c r="W15" s="489"/>
      <c r="X15" s="489"/>
      <c r="Y15" s="489"/>
      <c r="Z15" s="489"/>
      <c r="AA15" s="489"/>
      <c r="AB15" s="489"/>
      <c r="AC15" s="489"/>
      <c r="AD15" s="489"/>
      <c r="AE15" s="490"/>
    </row>
    <row r="16" spans="1:39">
      <c r="A16" s="482"/>
      <c r="B16" s="469"/>
      <c r="C16" s="478"/>
      <c r="D16" s="479"/>
      <c r="E16" s="484"/>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485"/>
    </row>
    <row r="17" spans="1:39" ht="20.100000000000001" customHeight="1">
      <c r="A17" s="483">
        <f>A13+1</f>
        <v>2020</v>
      </c>
      <c r="B17" s="475"/>
      <c r="C17" s="478"/>
      <c r="D17" s="479"/>
      <c r="E17" s="478"/>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196"/>
    </row>
    <row r="18" spans="1:39" ht="15" customHeight="1">
      <c r="A18" s="483"/>
      <c r="B18" s="470"/>
      <c r="C18" s="478"/>
      <c r="D18" s="479"/>
      <c r="E18" s="486"/>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487"/>
      <c r="AF18" s="455"/>
      <c r="AG18" s="456"/>
      <c r="AH18" s="456"/>
      <c r="AI18" s="456"/>
      <c r="AJ18" s="456"/>
      <c r="AK18" s="456"/>
      <c r="AL18" s="456"/>
      <c r="AM18" s="456"/>
    </row>
    <row r="19" spans="1:39" s="199" customFormat="1" ht="15" customHeight="1" thickBot="1">
      <c r="A19" s="473"/>
      <c r="B19" s="474" t="s">
        <v>183</v>
      </c>
      <c r="C19" s="480">
        <f>SUM(C16:C18)</f>
        <v>0</v>
      </c>
      <c r="D19" s="481"/>
      <c r="E19" s="488"/>
      <c r="F19" s="489"/>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90"/>
    </row>
    <row r="20" spans="1:39">
      <c r="A20" s="482"/>
      <c r="B20" s="469"/>
      <c r="C20" s="478"/>
      <c r="D20" s="479"/>
      <c r="E20" s="484"/>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485"/>
    </row>
    <row r="21" spans="1:39" ht="20.100000000000001" customHeight="1">
      <c r="A21" s="483">
        <f>A17+1</f>
        <v>2021</v>
      </c>
      <c r="B21" s="475"/>
      <c r="C21" s="478"/>
      <c r="D21" s="479"/>
      <c r="E21" s="478"/>
      <c r="F21" s="448"/>
      <c r="G21" s="448"/>
      <c r="H21" s="448"/>
      <c r="I21" s="448"/>
      <c r="J21" s="448"/>
      <c r="K21" s="448"/>
      <c r="L21" s="448"/>
      <c r="M21" s="448"/>
      <c r="N21" s="448"/>
      <c r="O21" s="448"/>
      <c r="P21" s="448"/>
      <c r="Q21" s="448"/>
      <c r="R21" s="448"/>
      <c r="S21" s="448"/>
      <c r="T21" s="448"/>
      <c r="U21" s="448"/>
      <c r="V21" s="448"/>
      <c r="W21" s="448"/>
      <c r="X21" s="448"/>
      <c r="Y21" s="448"/>
      <c r="Z21" s="448"/>
      <c r="AA21" s="448"/>
      <c r="AB21" s="448"/>
      <c r="AC21" s="448"/>
      <c r="AD21" s="448"/>
      <c r="AE21" s="448"/>
      <c r="AF21" s="196"/>
    </row>
    <row r="22" spans="1:39" ht="15" customHeight="1">
      <c r="A22" s="483"/>
      <c r="B22" s="470"/>
      <c r="C22" s="478"/>
      <c r="D22" s="479"/>
      <c r="E22" s="486"/>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487"/>
      <c r="AF22" s="455"/>
      <c r="AG22" s="456"/>
      <c r="AH22" s="456"/>
      <c r="AI22" s="456"/>
      <c r="AJ22" s="456"/>
      <c r="AK22" s="456"/>
      <c r="AL22" s="456"/>
      <c r="AM22" s="456"/>
    </row>
    <row r="23" spans="1:39" s="199" customFormat="1" ht="15.75" customHeight="1" thickBot="1">
      <c r="A23" s="473"/>
      <c r="B23" s="474" t="s">
        <v>183</v>
      </c>
      <c r="C23" s="480">
        <f>SUM(C20:C22)</f>
        <v>0</v>
      </c>
      <c r="D23" s="481"/>
      <c r="E23" s="488"/>
      <c r="F23" s="489"/>
      <c r="G23" s="489"/>
      <c r="H23" s="489"/>
      <c r="I23" s="489"/>
      <c r="J23" s="489"/>
      <c r="K23" s="489"/>
      <c r="L23" s="489"/>
      <c r="M23" s="489"/>
      <c r="N23" s="489"/>
      <c r="O23" s="489"/>
      <c r="P23" s="489"/>
      <c r="Q23" s="489"/>
      <c r="R23" s="489"/>
      <c r="S23" s="489"/>
      <c r="T23" s="489"/>
      <c r="U23" s="489"/>
      <c r="V23" s="489"/>
      <c r="W23" s="489"/>
      <c r="X23" s="489"/>
      <c r="Y23" s="489"/>
      <c r="Z23" s="489"/>
      <c r="AA23" s="489"/>
      <c r="AB23" s="489"/>
      <c r="AC23" s="489"/>
      <c r="AD23" s="489"/>
      <c r="AE23" s="490"/>
    </row>
    <row r="24" spans="1:39">
      <c r="A24" s="482"/>
      <c r="B24" s="469"/>
      <c r="C24" s="478"/>
      <c r="D24" s="479"/>
      <c r="E24" s="484"/>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485"/>
    </row>
    <row r="25" spans="1:39" ht="20.100000000000001" customHeight="1">
      <c r="A25" s="483">
        <f>A21+1</f>
        <v>2022</v>
      </c>
      <c r="B25" s="475"/>
      <c r="C25" s="478"/>
      <c r="D25" s="479"/>
      <c r="E25" s="478"/>
      <c r="F25" s="448"/>
      <c r="G25" s="448"/>
      <c r="H25" s="448"/>
      <c r="I25" s="448"/>
      <c r="J25" s="448"/>
      <c r="K25" s="448"/>
      <c r="L25" s="448"/>
      <c r="M25" s="448"/>
      <c r="N25" s="448"/>
      <c r="O25" s="448"/>
      <c r="P25" s="448"/>
      <c r="Q25" s="448"/>
      <c r="R25" s="448"/>
      <c r="S25" s="448"/>
      <c r="T25" s="448"/>
      <c r="U25" s="448"/>
      <c r="V25" s="448"/>
      <c r="W25" s="448"/>
      <c r="X25" s="448"/>
      <c r="Y25" s="448"/>
      <c r="Z25" s="448"/>
      <c r="AA25" s="448"/>
      <c r="AB25" s="448"/>
      <c r="AC25" s="448"/>
      <c r="AD25" s="448"/>
      <c r="AE25" s="448"/>
      <c r="AF25" s="196"/>
    </row>
    <row r="26" spans="1:39" ht="15" customHeight="1">
      <c r="A26" s="483"/>
      <c r="B26" s="470"/>
      <c r="C26" s="478"/>
      <c r="D26" s="479"/>
      <c r="E26" s="486"/>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487"/>
      <c r="AF26" s="455"/>
      <c r="AG26" s="456"/>
      <c r="AH26" s="456"/>
      <c r="AI26" s="456"/>
      <c r="AJ26" s="456"/>
      <c r="AK26" s="456"/>
      <c r="AL26" s="456"/>
      <c r="AM26" s="456"/>
    </row>
    <row r="27" spans="1:39" s="199" customFormat="1" ht="15" customHeight="1" thickBot="1">
      <c r="A27" s="473"/>
      <c r="B27" s="474" t="s">
        <v>183</v>
      </c>
      <c r="C27" s="480">
        <f>SUM(C24:C26)</f>
        <v>0</v>
      </c>
      <c r="D27" s="481"/>
      <c r="E27" s="488"/>
      <c r="F27" s="489"/>
      <c r="G27" s="489"/>
      <c r="H27" s="489"/>
      <c r="I27" s="489"/>
      <c r="J27" s="489"/>
      <c r="K27" s="489"/>
      <c r="L27" s="489"/>
      <c r="M27" s="489"/>
      <c r="N27" s="489"/>
      <c r="O27" s="489"/>
      <c r="P27" s="489"/>
      <c r="Q27" s="489"/>
      <c r="R27" s="489"/>
      <c r="S27" s="489"/>
      <c r="T27" s="489"/>
      <c r="U27" s="489"/>
      <c r="V27" s="489"/>
      <c r="W27" s="489"/>
      <c r="X27" s="489"/>
      <c r="Y27" s="489"/>
      <c r="Z27" s="489"/>
      <c r="AA27" s="489"/>
      <c r="AB27" s="489"/>
      <c r="AC27" s="489"/>
      <c r="AD27" s="489"/>
      <c r="AE27" s="490"/>
    </row>
    <row r="28" spans="1:39">
      <c r="A28" s="482"/>
      <c r="B28" s="469"/>
      <c r="C28" s="478"/>
      <c r="D28" s="479"/>
      <c r="E28" s="484"/>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485"/>
    </row>
    <row r="29" spans="1:39" ht="20.100000000000001" customHeight="1">
      <c r="A29" s="483">
        <f>A25+1</f>
        <v>2023</v>
      </c>
      <c r="B29" s="475"/>
      <c r="C29" s="478"/>
      <c r="D29" s="479"/>
      <c r="E29" s="478"/>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196"/>
    </row>
    <row r="30" spans="1:39" ht="15" customHeight="1">
      <c r="A30" s="483"/>
      <c r="B30" s="470"/>
      <c r="C30" s="478"/>
      <c r="D30" s="479"/>
      <c r="E30" s="486"/>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487"/>
      <c r="AF30" s="455"/>
      <c r="AG30" s="456"/>
      <c r="AH30" s="456"/>
      <c r="AI30" s="456"/>
      <c r="AJ30" s="456"/>
      <c r="AK30" s="456"/>
      <c r="AL30" s="456"/>
      <c r="AM30" s="456"/>
    </row>
    <row r="31" spans="1:39" s="199" customFormat="1" ht="15" customHeight="1" thickBot="1">
      <c r="A31" s="473"/>
      <c r="B31" s="474" t="s">
        <v>183</v>
      </c>
      <c r="C31" s="480">
        <f>SUM(C28:C30)</f>
        <v>0</v>
      </c>
      <c r="D31" s="481"/>
      <c r="E31" s="488"/>
      <c r="F31" s="489"/>
      <c r="G31" s="489"/>
      <c r="H31" s="489"/>
      <c r="I31" s="489"/>
      <c r="J31" s="489"/>
      <c r="K31" s="489"/>
      <c r="L31" s="489"/>
      <c r="M31" s="489"/>
      <c r="N31" s="489"/>
      <c r="O31" s="489"/>
      <c r="P31" s="489"/>
      <c r="Q31" s="489"/>
      <c r="R31" s="489"/>
      <c r="S31" s="489"/>
      <c r="T31" s="489"/>
      <c r="U31" s="489"/>
      <c r="V31" s="489"/>
      <c r="W31" s="489"/>
      <c r="X31" s="489"/>
      <c r="Y31" s="489"/>
      <c r="Z31" s="489"/>
      <c r="AA31" s="489"/>
      <c r="AB31" s="489"/>
      <c r="AC31" s="489"/>
      <c r="AD31" s="489"/>
      <c r="AE31" s="490"/>
    </row>
    <row r="32" spans="1:39">
      <c r="A32" s="482"/>
      <c r="B32" s="469"/>
      <c r="C32" s="478"/>
      <c r="D32" s="479"/>
      <c r="E32" s="484"/>
      <c r="F32" s="206"/>
      <c r="G32" s="206"/>
      <c r="H32" s="206"/>
      <c r="I32" s="206"/>
      <c r="J32" s="206"/>
      <c r="K32" s="206"/>
      <c r="L32" s="197"/>
      <c r="M32" s="206"/>
      <c r="N32" s="206"/>
      <c r="O32" s="206"/>
      <c r="P32" s="206"/>
      <c r="Q32" s="206"/>
      <c r="R32" s="206"/>
      <c r="S32" s="206"/>
      <c r="T32" s="206"/>
      <c r="U32" s="206"/>
      <c r="V32" s="206"/>
      <c r="W32" s="206"/>
      <c r="X32" s="206"/>
      <c r="Y32" s="206"/>
      <c r="Z32" s="206"/>
      <c r="AA32" s="206"/>
      <c r="AB32" s="206"/>
      <c r="AC32" s="206"/>
      <c r="AD32" s="206"/>
      <c r="AE32" s="485"/>
    </row>
    <row r="33" spans="1:39" ht="20.100000000000001" customHeight="1">
      <c r="A33" s="483">
        <f>A29+1</f>
        <v>2024</v>
      </c>
      <c r="B33" s="475"/>
      <c r="C33" s="478"/>
      <c r="D33" s="479"/>
      <c r="E33" s="478"/>
      <c r="F33" s="448"/>
      <c r="G33" s="448"/>
      <c r="H33" s="448"/>
      <c r="I33" s="448"/>
      <c r="J33" s="448"/>
      <c r="K33" s="448"/>
      <c r="L33" s="197"/>
      <c r="M33" s="448"/>
      <c r="N33" s="448"/>
      <c r="O33" s="448"/>
      <c r="P33" s="448"/>
      <c r="Q33" s="448"/>
      <c r="R33" s="448"/>
      <c r="S33" s="448"/>
      <c r="T33" s="448"/>
      <c r="U33" s="448"/>
      <c r="V33" s="448"/>
      <c r="W33" s="448"/>
      <c r="X33" s="448"/>
      <c r="Y33" s="448"/>
      <c r="Z33" s="448"/>
      <c r="AA33" s="448"/>
      <c r="AB33" s="448"/>
      <c r="AC33" s="448"/>
      <c r="AD33" s="448"/>
      <c r="AE33" s="448"/>
      <c r="AF33" s="196"/>
    </row>
    <row r="34" spans="1:39" ht="15" customHeight="1">
      <c r="A34" s="483"/>
      <c r="B34" s="470"/>
      <c r="C34" s="478"/>
      <c r="D34" s="479"/>
      <c r="E34" s="486"/>
      <c r="F34" s="235"/>
      <c r="G34" s="235"/>
      <c r="H34" s="235"/>
      <c r="I34" s="235"/>
      <c r="J34" s="235"/>
      <c r="K34" s="235"/>
      <c r="L34" s="197"/>
      <c r="M34" s="235"/>
      <c r="N34" s="235"/>
      <c r="O34" s="235"/>
      <c r="P34" s="235"/>
      <c r="Q34" s="235"/>
      <c r="R34" s="235"/>
      <c r="S34" s="235"/>
      <c r="T34" s="235"/>
      <c r="U34" s="235"/>
      <c r="V34" s="235"/>
      <c r="W34" s="235"/>
      <c r="X34" s="235"/>
      <c r="Y34" s="235"/>
      <c r="Z34" s="235"/>
      <c r="AA34" s="235"/>
      <c r="AB34" s="235"/>
      <c r="AC34" s="235"/>
      <c r="AD34" s="235"/>
      <c r="AE34" s="487"/>
      <c r="AF34" s="455"/>
      <c r="AG34" s="456"/>
      <c r="AH34" s="456"/>
      <c r="AI34" s="456"/>
      <c r="AJ34" s="456"/>
      <c r="AK34" s="456"/>
      <c r="AL34" s="456"/>
      <c r="AM34" s="456"/>
    </row>
    <row r="35" spans="1:39" s="199" customFormat="1" ht="15" customHeight="1" thickBot="1">
      <c r="A35" s="473"/>
      <c r="B35" s="474" t="s">
        <v>183</v>
      </c>
      <c r="C35" s="480">
        <f>SUM(C32:C34)</f>
        <v>0</v>
      </c>
      <c r="D35" s="481"/>
      <c r="E35" s="488"/>
      <c r="F35" s="489"/>
      <c r="G35" s="489"/>
      <c r="H35" s="489"/>
      <c r="I35" s="489"/>
      <c r="J35" s="489"/>
      <c r="K35" s="489"/>
      <c r="L35" s="489"/>
      <c r="M35" s="489"/>
      <c r="N35" s="489"/>
      <c r="O35" s="489"/>
      <c r="P35" s="489"/>
      <c r="Q35" s="489"/>
      <c r="R35" s="489"/>
      <c r="S35" s="489"/>
      <c r="T35" s="489"/>
      <c r="U35" s="489"/>
      <c r="V35" s="489"/>
      <c r="W35" s="489"/>
      <c r="X35" s="489"/>
      <c r="Y35" s="489"/>
      <c r="Z35" s="489"/>
      <c r="AA35" s="489"/>
      <c r="AB35" s="489"/>
      <c r="AC35" s="489"/>
      <c r="AD35" s="489"/>
      <c r="AE35" s="490"/>
    </row>
    <row r="36" spans="1:39">
      <c r="A36" s="482"/>
      <c r="B36" s="469"/>
      <c r="C36" s="478"/>
      <c r="D36" s="479"/>
      <c r="E36" s="484"/>
      <c r="F36" s="206"/>
      <c r="G36" s="206"/>
      <c r="H36" s="206"/>
      <c r="I36" s="206"/>
      <c r="J36" s="206"/>
      <c r="K36" s="206"/>
      <c r="L36" s="197"/>
      <c r="M36" s="206"/>
      <c r="N36" s="206"/>
      <c r="O36" s="206"/>
      <c r="P36" s="206"/>
      <c r="Q36" s="206"/>
      <c r="R36" s="206"/>
      <c r="S36" s="206"/>
      <c r="T36" s="206"/>
      <c r="U36" s="206"/>
      <c r="V36" s="206"/>
      <c r="W36" s="206"/>
      <c r="X36" s="206"/>
      <c r="Y36" s="206"/>
      <c r="Z36" s="206"/>
      <c r="AA36" s="206"/>
      <c r="AB36" s="206"/>
      <c r="AC36" s="206"/>
      <c r="AD36" s="206"/>
      <c r="AE36" s="485"/>
    </row>
    <row r="37" spans="1:39" ht="20.100000000000001" customHeight="1">
      <c r="A37" s="483">
        <f>A33+1</f>
        <v>2025</v>
      </c>
      <c r="B37" s="475"/>
      <c r="C37" s="478"/>
      <c r="D37" s="479"/>
      <c r="E37" s="478"/>
      <c r="F37" s="448"/>
      <c r="G37" s="448"/>
      <c r="H37" s="448"/>
      <c r="I37" s="448"/>
      <c r="J37" s="448"/>
      <c r="K37" s="448"/>
      <c r="L37" s="197"/>
      <c r="M37" s="448"/>
      <c r="N37" s="448"/>
      <c r="O37" s="448"/>
      <c r="P37" s="448"/>
      <c r="Q37" s="448"/>
      <c r="R37" s="448"/>
      <c r="S37" s="448"/>
      <c r="T37" s="448"/>
      <c r="U37" s="448"/>
      <c r="V37" s="448"/>
      <c r="W37" s="448"/>
      <c r="X37" s="448"/>
      <c r="Y37" s="448"/>
      <c r="Z37" s="448"/>
      <c r="AA37" s="448"/>
      <c r="AB37" s="448"/>
      <c r="AC37" s="448"/>
      <c r="AD37" s="448"/>
      <c r="AE37" s="448"/>
      <c r="AF37" s="196"/>
    </row>
    <row r="38" spans="1:39" ht="15" customHeight="1">
      <c r="A38" s="483"/>
      <c r="B38" s="470"/>
      <c r="C38" s="478"/>
      <c r="D38" s="479"/>
      <c r="E38" s="486"/>
      <c r="F38" s="235"/>
      <c r="G38" s="235"/>
      <c r="H38" s="235"/>
      <c r="I38" s="235"/>
      <c r="J38" s="235"/>
      <c r="K38" s="235"/>
      <c r="L38" s="197"/>
      <c r="M38" s="235"/>
      <c r="N38" s="235"/>
      <c r="O38" s="235"/>
      <c r="P38" s="235"/>
      <c r="Q38" s="235"/>
      <c r="R38" s="235"/>
      <c r="S38" s="235"/>
      <c r="T38" s="235"/>
      <c r="U38" s="235"/>
      <c r="V38" s="235"/>
      <c r="W38" s="235"/>
      <c r="X38" s="235"/>
      <c r="Y38" s="235"/>
      <c r="Z38" s="235"/>
      <c r="AA38" s="235"/>
      <c r="AB38" s="235"/>
      <c r="AC38" s="235"/>
      <c r="AD38" s="235"/>
      <c r="AE38" s="487"/>
      <c r="AF38" s="455"/>
      <c r="AG38" s="456"/>
      <c r="AH38" s="456"/>
      <c r="AI38" s="456"/>
      <c r="AJ38" s="456"/>
      <c r="AK38" s="456"/>
      <c r="AL38" s="456"/>
      <c r="AM38" s="456"/>
    </row>
    <row r="39" spans="1:39" s="199" customFormat="1" ht="15" customHeight="1" thickBot="1">
      <c r="A39" s="473"/>
      <c r="B39" s="474" t="s">
        <v>183</v>
      </c>
      <c r="C39" s="480">
        <f>SUM(C36:C38)</f>
        <v>0</v>
      </c>
      <c r="D39" s="481"/>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90"/>
    </row>
    <row r="40" spans="1:39">
      <c r="A40" s="482"/>
      <c r="B40" s="469"/>
      <c r="C40" s="478"/>
      <c r="D40" s="479"/>
      <c r="E40" s="484"/>
      <c r="F40" s="206"/>
      <c r="G40" s="206"/>
      <c r="H40" s="206"/>
      <c r="I40" s="206"/>
      <c r="J40" s="206"/>
      <c r="K40" s="206"/>
      <c r="L40" s="197"/>
      <c r="M40" s="206"/>
      <c r="N40" s="197"/>
      <c r="O40" s="206"/>
      <c r="P40" s="206"/>
      <c r="Q40" s="206"/>
      <c r="R40" s="206"/>
      <c r="S40" s="206"/>
      <c r="T40" s="206"/>
      <c r="U40" s="206"/>
      <c r="V40" s="206"/>
      <c r="W40" s="206"/>
      <c r="X40" s="206"/>
      <c r="Y40" s="206"/>
      <c r="Z40" s="206"/>
      <c r="AA40" s="206"/>
      <c r="AB40" s="206"/>
      <c r="AC40" s="206"/>
      <c r="AD40" s="206"/>
      <c r="AE40" s="485"/>
    </row>
    <row r="41" spans="1:39" ht="20.100000000000001" customHeight="1">
      <c r="A41" s="483">
        <f>A37+1</f>
        <v>2026</v>
      </c>
      <c r="B41" s="475"/>
      <c r="C41" s="478"/>
      <c r="D41" s="479"/>
      <c r="E41" s="478"/>
      <c r="F41" s="448"/>
      <c r="G41" s="448"/>
      <c r="H41" s="448"/>
      <c r="I41" s="448"/>
      <c r="J41" s="448"/>
      <c r="K41" s="448"/>
      <c r="L41" s="197"/>
      <c r="M41" s="448"/>
      <c r="N41" s="197"/>
      <c r="O41" s="448"/>
      <c r="P41" s="448"/>
      <c r="Q41" s="448"/>
      <c r="R41" s="448"/>
      <c r="S41" s="448"/>
      <c r="T41" s="448"/>
      <c r="U41" s="448"/>
      <c r="V41" s="448"/>
      <c r="W41" s="448"/>
      <c r="X41" s="448"/>
      <c r="Y41" s="448"/>
      <c r="Z41" s="448"/>
      <c r="AA41" s="448"/>
      <c r="AB41" s="448"/>
      <c r="AC41" s="448"/>
      <c r="AD41" s="448"/>
      <c r="AE41" s="448"/>
      <c r="AF41" s="196"/>
    </row>
    <row r="42" spans="1:39" ht="15" customHeight="1">
      <c r="A42" s="483"/>
      <c r="B42" s="470"/>
      <c r="C42" s="478"/>
      <c r="D42" s="479"/>
      <c r="E42" s="486"/>
      <c r="F42" s="235"/>
      <c r="G42" s="235"/>
      <c r="H42" s="235"/>
      <c r="I42" s="235"/>
      <c r="J42" s="235"/>
      <c r="K42" s="235"/>
      <c r="L42" s="197"/>
      <c r="M42" s="235"/>
      <c r="N42" s="197"/>
      <c r="O42" s="235"/>
      <c r="P42" s="235"/>
      <c r="Q42" s="235"/>
      <c r="R42" s="235"/>
      <c r="S42" s="235"/>
      <c r="T42" s="235"/>
      <c r="U42" s="235"/>
      <c r="V42" s="235"/>
      <c r="W42" s="235"/>
      <c r="X42" s="235"/>
      <c r="Y42" s="235"/>
      <c r="Z42" s="235"/>
      <c r="AA42" s="235"/>
      <c r="AB42" s="235"/>
      <c r="AC42" s="235"/>
      <c r="AD42" s="235"/>
      <c r="AE42" s="487"/>
      <c r="AF42" s="455"/>
      <c r="AG42" s="456"/>
      <c r="AH42" s="456"/>
      <c r="AI42" s="456"/>
      <c r="AJ42" s="456"/>
      <c r="AK42" s="456"/>
      <c r="AL42" s="456"/>
      <c r="AM42" s="456"/>
    </row>
    <row r="43" spans="1:39" s="199" customFormat="1" ht="15" customHeight="1" thickBot="1">
      <c r="A43" s="473"/>
      <c r="B43" s="474" t="s">
        <v>183</v>
      </c>
      <c r="C43" s="480">
        <f>SUM(C40:C42)</f>
        <v>0</v>
      </c>
      <c r="D43" s="481"/>
      <c r="E43" s="488"/>
      <c r="F43" s="489"/>
      <c r="G43" s="489"/>
      <c r="H43" s="489"/>
      <c r="I43" s="489"/>
      <c r="J43" s="489"/>
      <c r="K43" s="489"/>
      <c r="L43" s="489"/>
      <c r="M43" s="489"/>
      <c r="N43" s="489"/>
      <c r="O43" s="489"/>
      <c r="P43" s="489"/>
      <c r="Q43" s="489"/>
      <c r="R43" s="489"/>
      <c r="S43" s="489"/>
      <c r="T43" s="489"/>
      <c r="U43" s="489"/>
      <c r="V43" s="489"/>
      <c r="W43" s="489"/>
      <c r="X43" s="489"/>
      <c r="Y43" s="489"/>
      <c r="Z43" s="489"/>
      <c r="AA43" s="489"/>
      <c r="AB43" s="489"/>
      <c r="AC43" s="489"/>
      <c r="AD43" s="489"/>
      <c r="AE43" s="490"/>
    </row>
    <row r="44" spans="1:39">
      <c r="A44" s="482"/>
      <c r="B44" s="469"/>
      <c r="C44" s="478"/>
      <c r="D44" s="479"/>
      <c r="E44" s="484"/>
      <c r="F44" s="206"/>
      <c r="G44" s="206"/>
      <c r="H44" s="206"/>
      <c r="I44" s="206"/>
      <c r="J44" s="206"/>
      <c r="K44" s="206"/>
      <c r="L44" s="197"/>
      <c r="M44" s="206"/>
      <c r="N44" s="197"/>
      <c r="O44" s="206"/>
      <c r="P44" s="206"/>
      <c r="Q44" s="206"/>
      <c r="R44" s="206"/>
      <c r="S44" s="206"/>
      <c r="T44" s="206"/>
      <c r="U44" s="206"/>
      <c r="V44" s="206"/>
      <c r="W44" s="206"/>
      <c r="X44" s="206"/>
      <c r="Y44" s="206"/>
      <c r="Z44" s="206"/>
      <c r="AA44" s="206"/>
      <c r="AB44" s="206"/>
      <c r="AC44" s="206"/>
      <c r="AD44" s="206"/>
      <c r="AE44" s="485"/>
    </row>
    <row r="45" spans="1:39" ht="20.100000000000001" customHeight="1">
      <c r="A45" s="483">
        <f>A41+1</f>
        <v>2027</v>
      </c>
      <c r="B45" s="475"/>
      <c r="C45" s="478"/>
      <c r="D45" s="479"/>
      <c r="E45" s="478"/>
      <c r="F45" s="448"/>
      <c r="G45" s="448"/>
      <c r="H45" s="448"/>
      <c r="I45" s="448"/>
      <c r="J45" s="448"/>
      <c r="K45" s="448"/>
      <c r="L45" s="197"/>
      <c r="M45" s="448"/>
      <c r="N45" s="197"/>
      <c r="O45" s="448"/>
      <c r="P45" s="448"/>
      <c r="Q45" s="448"/>
      <c r="R45" s="448"/>
      <c r="S45" s="448"/>
      <c r="T45" s="448"/>
      <c r="U45" s="448"/>
      <c r="V45" s="448"/>
      <c r="W45" s="448"/>
      <c r="X45" s="448"/>
      <c r="Y45" s="448"/>
      <c r="Z45" s="448"/>
      <c r="AA45" s="448"/>
      <c r="AB45" s="448"/>
      <c r="AC45" s="448"/>
      <c r="AD45" s="448"/>
      <c r="AE45" s="448"/>
      <c r="AF45" s="196"/>
    </row>
    <row r="46" spans="1:39" ht="15" customHeight="1">
      <c r="A46" s="483"/>
      <c r="B46" s="470"/>
      <c r="C46" s="478"/>
      <c r="D46" s="479"/>
      <c r="E46" s="486"/>
      <c r="F46" s="235"/>
      <c r="G46" s="235"/>
      <c r="H46" s="235"/>
      <c r="I46" s="235"/>
      <c r="J46" s="235"/>
      <c r="K46" s="235"/>
      <c r="L46" s="197"/>
      <c r="M46" s="235"/>
      <c r="N46" s="197"/>
      <c r="O46" s="235"/>
      <c r="P46" s="235"/>
      <c r="Q46" s="235"/>
      <c r="R46" s="235"/>
      <c r="S46" s="235"/>
      <c r="T46" s="235"/>
      <c r="U46" s="235"/>
      <c r="V46" s="235"/>
      <c r="W46" s="235"/>
      <c r="X46" s="235"/>
      <c r="Y46" s="235"/>
      <c r="Z46" s="235"/>
      <c r="AA46" s="235"/>
      <c r="AB46" s="235"/>
      <c r="AC46" s="235"/>
      <c r="AD46" s="235"/>
      <c r="AE46" s="487"/>
      <c r="AF46" s="455"/>
      <c r="AG46" s="456"/>
      <c r="AH46" s="456"/>
      <c r="AI46" s="456"/>
      <c r="AJ46" s="456"/>
      <c r="AK46" s="456"/>
      <c r="AL46" s="456"/>
      <c r="AM46" s="456"/>
    </row>
    <row r="47" spans="1:39" s="199" customFormat="1" ht="15" customHeight="1" thickBot="1">
      <c r="A47" s="473"/>
      <c r="B47" s="474" t="s">
        <v>183</v>
      </c>
      <c r="C47" s="480">
        <f>SUM(C44:C46)</f>
        <v>0</v>
      </c>
      <c r="D47" s="481"/>
      <c r="E47" s="488"/>
      <c r="F47" s="489"/>
      <c r="G47" s="489"/>
      <c r="H47" s="489"/>
      <c r="I47" s="489"/>
      <c r="J47" s="489"/>
      <c r="K47" s="489"/>
      <c r="L47" s="489"/>
      <c r="M47" s="489"/>
      <c r="N47" s="489"/>
      <c r="O47" s="489"/>
      <c r="P47" s="489"/>
      <c r="Q47" s="489"/>
      <c r="R47" s="489"/>
      <c r="S47" s="489"/>
      <c r="T47" s="489"/>
      <c r="U47" s="489"/>
      <c r="V47" s="489"/>
      <c r="W47" s="489"/>
      <c r="X47" s="489"/>
      <c r="Y47" s="489"/>
      <c r="Z47" s="489"/>
      <c r="AA47" s="489"/>
      <c r="AB47" s="489"/>
      <c r="AC47" s="489"/>
      <c r="AD47" s="489"/>
      <c r="AE47" s="490"/>
    </row>
    <row r="48" spans="1:39">
      <c r="A48" s="482"/>
      <c r="B48" s="469"/>
      <c r="C48" s="478"/>
      <c r="D48" s="479"/>
      <c r="E48" s="484"/>
      <c r="F48" s="206"/>
      <c r="G48" s="206"/>
      <c r="H48" s="206"/>
      <c r="I48" s="206"/>
      <c r="J48" s="206"/>
      <c r="K48" s="206"/>
      <c r="L48" s="197"/>
      <c r="M48" s="206"/>
      <c r="N48" s="197"/>
      <c r="O48" s="206"/>
      <c r="P48" s="206"/>
      <c r="Q48" s="206"/>
      <c r="R48" s="206"/>
      <c r="S48" s="206"/>
      <c r="T48" s="206"/>
      <c r="U48" s="206"/>
      <c r="V48" s="206"/>
      <c r="W48" s="206"/>
      <c r="X48" s="206"/>
      <c r="Y48" s="206"/>
      <c r="Z48" s="206"/>
      <c r="AA48" s="206"/>
      <c r="AB48" s="206"/>
      <c r="AC48" s="206"/>
      <c r="AD48" s="206"/>
      <c r="AE48" s="206"/>
    </row>
    <row r="49" spans="1:39" ht="20.100000000000001" customHeight="1">
      <c r="A49" s="483">
        <f>A45+1</f>
        <v>2028</v>
      </c>
      <c r="B49" s="475"/>
      <c r="C49" s="478"/>
      <c r="D49" s="479"/>
      <c r="E49" s="478"/>
      <c r="F49" s="448"/>
      <c r="G49" s="448"/>
      <c r="H49" s="448"/>
      <c r="I49" s="448"/>
      <c r="J49" s="448"/>
      <c r="K49" s="448"/>
      <c r="L49" s="197"/>
      <c r="M49" s="448"/>
      <c r="N49" s="197"/>
      <c r="O49" s="448"/>
      <c r="P49" s="448"/>
      <c r="Q49" s="448"/>
      <c r="R49" s="448"/>
      <c r="S49" s="448"/>
      <c r="T49" s="448"/>
      <c r="U49" s="448"/>
      <c r="V49" s="448"/>
      <c r="W49" s="448"/>
      <c r="X49" s="448"/>
      <c r="Y49" s="448"/>
      <c r="Z49" s="448"/>
      <c r="AA49" s="448"/>
      <c r="AB49" s="448"/>
      <c r="AC49" s="448"/>
      <c r="AD49" s="448"/>
      <c r="AE49" s="448"/>
      <c r="AF49" s="196"/>
    </row>
    <row r="50" spans="1:39" ht="15" customHeight="1">
      <c r="A50" s="483"/>
      <c r="B50" s="470"/>
      <c r="C50" s="478"/>
      <c r="D50" s="479"/>
      <c r="E50" s="486"/>
      <c r="F50" s="235"/>
      <c r="G50" s="235"/>
      <c r="H50" s="235"/>
      <c r="I50" s="235"/>
      <c r="J50" s="235"/>
      <c r="K50" s="235"/>
      <c r="L50" s="197"/>
      <c r="M50" s="235"/>
      <c r="N50" s="197"/>
      <c r="O50" s="235"/>
      <c r="P50" s="235"/>
      <c r="Q50" s="235"/>
      <c r="R50" s="235"/>
      <c r="S50" s="235"/>
      <c r="T50" s="235"/>
      <c r="U50" s="235"/>
      <c r="V50" s="235"/>
      <c r="W50" s="235"/>
      <c r="X50" s="235"/>
      <c r="Y50" s="235"/>
      <c r="Z50" s="235"/>
      <c r="AA50" s="235"/>
      <c r="AB50" s="235"/>
      <c r="AC50" s="235"/>
      <c r="AD50" s="235"/>
      <c r="AE50" s="235"/>
      <c r="AF50" s="455"/>
      <c r="AG50" s="456"/>
      <c r="AH50" s="456"/>
      <c r="AI50" s="456"/>
      <c r="AJ50" s="456"/>
      <c r="AK50" s="456"/>
      <c r="AL50" s="456"/>
      <c r="AM50" s="456"/>
    </row>
    <row r="51" spans="1:39" s="199" customFormat="1" ht="15" customHeight="1" thickBot="1">
      <c r="A51" s="473"/>
      <c r="B51" s="474" t="s">
        <v>183</v>
      </c>
      <c r="C51" s="480">
        <f>SUM(C48:C50)</f>
        <v>0</v>
      </c>
      <c r="D51" s="481"/>
      <c r="E51" s="488"/>
      <c r="F51" s="489"/>
      <c r="G51" s="489"/>
      <c r="H51" s="489"/>
      <c r="I51" s="489"/>
      <c r="J51" s="489"/>
      <c r="K51" s="489"/>
      <c r="L51" s="489"/>
      <c r="M51" s="489"/>
      <c r="N51" s="489"/>
      <c r="O51" s="489"/>
      <c r="P51" s="489"/>
      <c r="Q51" s="489"/>
      <c r="R51" s="489"/>
      <c r="S51" s="489"/>
      <c r="T51" s="489"/>
      <c r="U51" s="489"/>
      <c r="V51" s="489"/>
      <c r="W51" s="489"/>
      <c r="X51" s="489"/>
      <c r="Y51" s="489"/>
      <c r="Z51" s="489"/>
      <c r="AA51" s="489"/>
      <c r="AB51" s="489"/>
      <c r="AC51" s="489"/>
      <c r="AD51" s="489"/>
      <c r="AE51" s="490"/>
    </row>
    <row r="52" spans="1:39">
      <c r="A52" s="482"/>
      <c r="B52" s="469"/>
      <c r="C52" s="478"/>
      <c r="D52" s="479"/>
      <c r="E52" s="484"/>
      <c r="F52" s="206"/>
      <c r="G52" s="206"/>
      <c r="H52" s="206"/>
      <c r="I52" s="206"/>
      <c r="J52" s="206"/>
      <c r="K52" s="206"/>
      <c r="L52" s="197"/>
      <c r="M52" s="206"/>
      <c r="N52" s="197"/>
      <c r="O52" s="206"/>
      <c r="P52" s="206"/>
      <c r="R52" s="206"/>
      <c r="S52" s="206"/>
      <c r="T52" s="206"/>
      <c r="U52" s="206"/>
      <c r="V52" s="206"/>
      <c r="W52" s="206"/>
      <c r="X52" s="206"/>
      <c r="Y52" s="206"/>
      <c r="Z52" s="206"/>
      <c r="AA52" s="206"/>
      <c r="AB52" s="206"/>
      <c r="AC52" s="206"/>
      <c r="AD52" s="206"/>
      <c r="AE52" s="206"/>
      <c r="AF52" s="206"/>
    </row>
    <row r="53" spans="1:39" ht="20.100000000000001" customHeight="1">
      <c r="A53" s="483">
        <f>A49+1</f>
        <v>2029</v>
      </c>
      <c r="B53" s="475"/>
      <c r="C53" s="478"/>
      <c r="D53" s="479"/>
      <c r="E53" s="478"/>
      <c r="F53" s="448"/>
      <c r="G53" s="448"/>
      <c r="H53" s="448"/>
      <c r="I53" s="448"/>
      <c r="J53" s="448"/>
      <c r="K53" s="448"/>
      <c r="L53" s="197"/>
      <c r="M53" s="448"/>
      <c r="N53" s="197"/>
      <c r="O53" s="448"/>
      <c r="P53" s="448"/>
      <c r="R53" s="448"/>
      <c r="S53" s="448"/>
      <c r="T53" s="448"/>
      <c r="U53" s="448"/>
      <c r="V53" s="448"/>
      <c r="W53" s="448"/>
      <c r="X53" s="448"/>
      <c r="Y53" s="448"/>
      <c r="Z53" s="448"/>
      <c r="AA53" s="448"/>
      <c r="AB53" s="448"/>
      <c r="AC53" s="448"/>
      <c r="AD53" s="448"/>
      <c r="AE53" s="448"/>
      <c r="AF53" s="448"/>
    </row>
    <row r="54" spans="1:39" ht="15" customHeight="1">
      <c r="A54" s="483"/>
      <c r="B54" s="470"/>
      <c r="C54" s="478"/>
      <c r="D54" s="479"/>
      <c r="E54" s="486"/>
      <c r="F54" s="235"/>
      <c r="G54" s="235"/>
      <c r="H54" s="235"/>
      <c r="I54" s="235"/>
      <c r="J54" s="235"/>
      <c r="K54" s="235"/>
      <c r="L54" s="197"/>
      <c r="M54" s="235"/>
      <c r="N54" s="197"/>
      <c r="O54" s="235"/>
      <c r="P54" s="235"/>
      <c r="R54" s="235"/>
      <c r="S54" s="235"/>
      <c r="T54" s="235"/>
      <c r="U54" s="235"/>
      <c r="V54" s="235"/>
      <c r="W54" s="235"/>
      <c r="X54" s="235"/>
      <c r="Y54" s="235"/>
      <c r="Z54" s="235"/>
      <c r="AA54" s="235"/>
      <c r="AB54" s="235"/>
      <c r="AC54" s="235"/>
      <c r="AD54" s="235"/>
      <c r="AE54" s="235"/>
      <c r="AF54" s="235"/>
      <c r="AG54" s="456"/>
      <c r="AH54" s="456"/>
      <c r="AI54" s="456"/>
      <c r="AJ54" s="456"/>
      <c r="AK54" s="456"/>
      <c r="AL54" s="456"/>
      <c r="AM54" s="456"/>
    </row>
    <row r="55" spans="1:39" s="199" customFormat="1" ht="15" customHeight="1" thickBot="1">
      <c r="A55" s="473"/>
      <c r="B55" s="474" t="s">
        <v>183</v>
      </c>
      <c r="C55" s="480">
        <f>SUM(C52:C54)</f>
        <v>0</v>
      </c>
      <c r="D55" s="481"/>
      <c r="E55" s="488"/>
      <c r="F55" s="489"/>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90"/>
    </row>
    <row r="56" spans="1:39">
      <c r="E56" s="504">
        <f>SUM(E4:E55)</f>
        <v>0</v>
      </c>
      <c r="F56" s="504">
        <f t="shared" ref="F56:AE56" si="1">SUM(F4:F55)</f>
        <v>0</v>
      </c>
      <c r="G56" s="504">
        <f t="shared" si="1"/>
        <v>0</v>
      </c>
      <c r="H56" s="504">
        <f t="shared" si="1"/>
        <v>0</v>
      </c>
      <c r="I56" s="504">
        <f t="shared" si="1"/>
        <v>0</v>
      </c>
      <c r="J56" s="504">
        <f t="shared" si="1"/>
        <v>0</v>
      </c>
      <c r="K56" s="504">
        <f t="shared" si="1"/>
        <v>0</v>
      </c>
      <c r="L56" s="504">
        <f t="shared" si="1"/>
        <v>0</v>
      </c>
      <c r="M56" s="504">
        <f t="shared" si="1"/>
        <v>0</v>
      </c>
      <c r="N56" s="504">
        <f t="shared" si="1"/>
        <v>0</v>
      </c>
      <c r="O56" s="504">
        <f t="shared" si="1"/>
        <v>0</v>
      </c>
      <c r="P56" s="504">
        <f t="shared" si="1"/>
        <v>0</v>
      </c>
      <c r="Q56" s="504">
        <f t="shared" si="1"/>
        <v>0</v>
      </c>
      <c r="R56" s="504">
        <f t="shared" si="1"/>
        <v>0</v>
      </c>
      <c r="S56" s="504">
        <f t="shared" si="1"/>
        <v>0</v>
      </c>
      <c r="T56" s="504">
        <f t="shared" si="1"/>
        <v>0</v>
      </c>
      <c r="U56" s="504">
        <f t="shared" si="1"/>
        <v>0</v>
      </c>
      <c r="V56" s="504">
        <f t="shared" si="1"/>
        <v>0</v>
      </c>
      <c r="W56" s="504">
        <f t="shared" si="1"/>
        <v>0</v>
      </c>
      <c r="X56" s="504">
        <f t="shared" si="1"/>
        <v>0</v>
      </c>
      <c r="Y56" s="504">
        <f t="shared" si="1"/>
        <v>0</v>
      </c>
      <c r="Z56" s="504">
        <f t="shared" si="1"/>
        <v>0</v>
      </c>
      <c r="AA56" s="504">
        <f t="shared" si="1"/>
        <v>0</v>
      </c>
      <c r="AB56" s="504">
        <f t="shared" si="1"/>
        <v>0</v>
      </c>
      <c r="AC56" s="504">
        <f t="shared" si="1"/>
        <v>0</v>
      </c>
      <c r="AD56" s="504">
        <f t="shared" si="1"/>
        <v>0</v>
      </c>
      <c r="AE56" s="504">
        <f t="shared" si="1"/>
        <v>0</v>
      </c>
    </row>
  </sheetData>
  <phoneticPr fontId="0" type="noConversion"/>
  <printOptions horizontalCentered="1" verticalCentered="1"/>
  <pageMargins left="0.39370078740157483" right="0.39370078740157483" top="0.47244094488188981" bottom="0.59055118110236227" header="0.39370078740157483" footer="0.39370078740157483"/>
  <pageSetup paperSize="8" scale="70" firstPageNumber="2" orientation="landscape" r:id="rId1"/>
  <headerFooter alignWithMargins="0">
    <oddFooter>&amp;L&amp;"Arial,Gras"&amp;8Production CIFO&amp;R&amp;"Arial,Gras"&amp;8Page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296"/>
  <sheetViews>
    <sheetView showGridLines="0" workbookViewId="0">
      <selection activeCell="J27" sqref="J27"/>
    </sheetView>
  </sheetViews>
  <sheetFormatPr baseColWidth="10" defaultRowHeight="12.75"/>
  <cols>
    <col min="1" max="1" width="5.140625" customWidth="1"/>
    <col min="2" max="2" width="45.7109375" customWidth="1"/>
    <col min="3" max="5" width="8.7109375" customWidth="1"/>
    <col min="6" max="6" width="7.7109375" customWidth="1"/>
  </cols>
  <sheetData>
    <row r="1" spans="1:7" ht="23.25">
      <c r="A1" s="323" t="s">
        <v>156</v>
      </c>
      <c r="C1" s="115"/>
      <c r="D1" s="115"/>
      <c r="E1" s="115"/>
      <c r="F1" s="115"/>
    </row>
    <row r="2" spans="1:7" ht="18">
      <c r="G2" s="431"/>
    </row>
    <row r="3" spans="1:7" ht="12" customHeight="1">
      <c r="A3" s="115"/>
      <c r="B3" s="115"/>
      <c r="C3" s="115"/>
      <c r="D3" s="115"/>
      <c r="E3" s="115"/>
      <c r="F3" s="115"/>
    </row>
    <row r="23" spans="2:7">
      <c r="B23" s="263" t="s">
        <v>230</v>
      </c>
      <c r="C23" s="257"/>
      <c r="D23" s="258"/>
      <c r="E23" s="258"/>
      <c r="F23" s="258"/>
      <c r="G23" s="259"/>
    </row>
    <row r="24" spans="2:7">
      <c r="B24" s="264" t="s">
        <v>229</v>
      </c>
      <c r="C24" s="260">
        <v>2017</v>
      </c>
      <c r="D24" s="261"/>
      <c r="E24" s="261"/>
      <c r="F24" s="261"/>
      <c r="G24" s="262"/>
    </row>
    <row r="25" spans="2:7">
      <c r="B25" t="s">
        <v>245</v>
      </c>
    </row>
    <row r="26" spans="2:7">
      <c r="B26" s="265" t="s">
        <v>232</v>
      </c>
      <c r="C26" s="266"/>
      <c r="D26" s="266"/>
      <c r="E26" s="266"/>
      <c r="F26" s="266"/>
      <c r="G26" s="267"/>
    </row>
    <row r="27" spans="2:7">
      <c r="B27" s="268" t="s">
        <v>235</v>
      </c>
      <c r="C27" s="269"/>
      <c r="D27" s="269"/>
      <c r="E27" s="269"/>
      <c r="F27" s="269"/>
      <c r="G27" s="270"/>
    </row>
    <row r="28" spans="2:7">
      <c r="B28" s="268" t="s">
        <v>233</v>
      </c>
      <c r="C28" s="269"/>
      <c r="D28" s="269"/>
      <c r="E28" s="269"/>
      <c r="F28" s="269"/>
      <c r="G28" s="270"/>
    </row>
    <row r="29" spans="2:7">
      <c r="B29" s="268" t="s">
        <v>231</v>
      </c>
      <c r="C29" s="269"/>
      <c r="D29" s="269"/>
      <c r="E29" s="269"/>
      <c r="F29" s="269"/>
      <c r="G29" s="270"/>
    </row>
    <row r="30" spans="2:7">
      <c r="B30" s="268" t="s">
        <v>234</v>
      </c>
      <c r="C30" s="269"/>
      <c r="D30" s="269"/>
      <c r="E30" s="269"/>
      <c r="F30" s="269"/>
      <c r="G30" s="270"/>
    </row>
    <row r="31" spans="2:7">
      <c r="B31" s="268" t="s">
        <v>236</v>
      </c>
      <c r="C31" s="269"/>
      <c r="D31" s="269"/>
      <c r="E31" s="269"/>
      <c r="F31" s="269"/>
      <c r="G31" s="270"/>
    </row>
    <row r="32" spans="2:7">
      <c r="B32" s="271" t="s">
        <v>237</v>
      </c>
      <c r="C32" s="272"/>
      <c r="D32" s="272"/>
      <c r="E32" s="272"/>
      <c r="F32" s="272"/>
      <c r="G32" s="273"/>
    </row>
    <row r="296" spans="1:1">
      <c r="A296" s="116" t="s">
        <v>157</v>
      </c>
    </row>
  </sheetData>
  <phoneticPr fontId="0" type="noConversion"/>
  <hyperlinks>
    <hyperlink ref="B31" location="Ann2!A1" display="Plan pluriannuel de financement - Annexe 2"/>
    <hyperlink ref="B26" location="Ann4!A1" display="Bilan propre - Annexe 4"/>
    <hyperlink ref="B29" location="Ann5!A1" display="Programme d'investissement - Annexe 5"/>
    <hyperlink ref="B28" location="Ann6!A1" display="Tableau des emprunts autorisés et contractés - Annexe 6"/>
    <hyperlink ref="B30" location="Ann7!A1" display="Tableau des emprunts nouveaux soumis à autorisation - Annexe 7"/>
    <hyperlink ref="B27" location="Ann8!A1" display="Bilan financier - Annexe 8"/>
    <hyperlink ref="B32" location="Ann10!A1" display="Tableau des surcoûts d'exploitation - Annexe 10"/>
  </hyperlinks>
  <printOptions horizontalCentered="1" verticalCentered="1"/>
  <pageMargins left="0.39370078740157483" right="0.39370078740157483" top="0.78740157480314965" bottom="0.78740157480314965" header="0.51181102362204722" footer="0.51181102362204722"/>
  <pageSetup paperSize="9" orientation="landscape" r:id="rId1"/>
  <headerFooter alignWithMargins="0">
    <oddFooter>&amp;L&amp;"Arial,Gras"&amp;8Production CIFO&amp;R&amp;"Arial,Gras"&amp;8Page &amp;P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1"/>
  <dimension ref="A1:I91"/>
  <sheetViews>
    <sheetView showGridLines="0" zoomScaleNormal="100" workbookViewId="0">
      <selection activeCell="B25" sqref="B25:E38"/>
    </sheetView>
  </sheetViews>
  <sheetFormatPr baseColWidth="10" defaultRowHeight="12.75"/>
  <cols>
    <col min="1" max="1" width="55.7109375" style="2" customWidth="1"/>
    <col min="2" max="5" width="13.7109375" style="2" customWidth="1"/>
    <col min="6" max="6" width="1.5703125" style="2" customWidth="1"/>
    <col min="7" max="7" width="66.28515625" style="2" customWidth="1"/>
    <col min="8" max="9" width="14.7109375" style="2" customWidth="1"/>
    <col min="10" max="16384" width="11.42578125" style="2"/>
  </cols>
  <sheetData>
    <row r="1" spans="1:9" ht="13.5" thickBot="1">
      <c r="A1" s="1">
        <f>etab</f>
        <v>0</v>
      </c>
      <c r="E1" s="3"/>
      <c r="G1" s="1">
        <f>A1</f>
        <v>0</v>
      </c>
      <c r="I1" s="3"/>
    </row>
    <row r="2" spans="1:9" s="4" customFormat="1" ht="24.95" customHeight="1" thickBot="1">
      <c r="A2" s="316" t="s">
        <v>306</v>
      </c>
      <c r="B2" s="317"/>
      <c r="C2" s="318"/>
      <c r="D2" s="318"/>
      <c r="E2" s="315"/>
      <c r="G2" s="316" t="s">
        <v>306</v>
      </c>
      <c r="H2" s="317"/>
      <c r="I2" s="319"/>
    </row>
    <row r="3" spans="1:9">
      <c r="A3" s="5"/>
    </row>
    <row r="4" spans="1:9" s="4" customFormat="1" ht="24.95" customHeight="1">
      <c r="A4" s="6" t="s">
        <v>0</v>
      </c>
      <c r="B4" s="7"/>
      <c r="C4" s="8" t="str">
        <f>"31/12/"&amp;exercice</f>
        <v>31/12/2017</v>
      </c>
      <c r="D4" s="9"/>
      <c r="E4" s="10" t="str">
        <f>"31/12/"&amp;exercice-1</f>
        <v>31/12/2016</v>
      </c>
      <c r="G4" s="6" t="s">
        <v>36</v>
      </c>
      <c r="H4" s="34" t="str">
        <f>C4</f>
        <v>31/12/2017</v>
      </c>
      <c r="I4" s="10" t="str">
        <f>E4</f>
        <v>31/12/2016</v>
      </c>
    </row>
    <row r="5" spans="1:9" ht="25.5">
      <c r="A5" s="11"/>
      <c r="B5" s="12" t="s">
        <v>1</v>
      </c>
      <c r="C5" s="13" t="s">
        <v>2</v>
      </c>
      <c r="D5" s="14" t="s">
        <v>3</v>
      </c>
      <c r="E5" s="14" t="s">
        <v>3</v>
      </c>
      <c r="G5" s="11"/>
      <c r="H5" s="35"/>
      <c r="I5" s="35"/>
    </row>
    <row r="6" spans="1:9" ht="15">
      <c r="A6" s="15" t="s">
        <v>304</v>
      </c>
      <c r="B6" s="16"/>
      <c r="C6" s="16"/>
      <c r="D6" s="16"/>
      <c r="E6" s="16"/>
      <c r="G6" s="38" t="s">
        <v>307</v>
      </c>
      <c r="H6" s="336"/>
      <c r="I6" s="336"/>
    </row>
    <row r="7" spans="1:9" ht="20.100000000000001" customHeight="1">
      <c r="A7" s="17" t="s">
        <v>302</v>
      </c>
      <c r="B7" s="18"/>
      <c r="C7" s="18"/>
      <c r="D7" s="18"/>
      <c r="E7" s="18"/>
      <c r="G7" s="36" t="s">
        <v>37</v>
      </c>
      <c r="H7" s="339"/>
      <c r="I7" s="339"/>
    </row>
    <row r="8" spans="1:9" ht="12.95" customHeight="1">
      <c r="A8" s="19" t="s">
        <v>4</v>
      </c>
      <c r="B8" s="345"/>
      <c r="C8" s="345"/>
      <c r="D8" s="346"/>
      <c r="E8" s="345"/>
      <c r="G8" s="36" t="s">
        <v>38</v>
      </c>
      <c r="H8" s="339"/>
      <c r="I8" s="339"/>
    </row>
    <row r="9" spans="1:9" ht="12.95" customHeight="1">
      <c r="A9" s="20" t="s">
        <v>5</v>
      </c>
      <c r="B9" s="345"/>
      <c r="C9" s="345"/>
      <c r="D9" s="346"/>
      <c r="E9" s="345"/>
      <c r="G9" s="36" t="s">
        <v>39</v>
      </c>
      <c r="H9" s="339"/>
      <c r="I9" s="339"/>
    </row>
    <row r="10" spans="1:9" ht="12.95" customHeight="1">
      <c r="A10" s="21" t="s">
        <v>6</v>
      </c>
      <c r="B10" s="345"/>
      <c r="C10" s="347"/>
      <c r="D10" s="346"/>
      <c r="E10" s="345"/>
      <c r="G10" s="37" t="s">
        <v>40</v>
      </c>
      <c r="H10" s="339"/>
      <c r="I10" s="339"/>
    </row>
    <row r="11" spans="1:9" ht="24" customHeight="1">
      <c r="A11" s="17" t="s">
        <v>303</v>
      </c>
      <c r="B11" s="336"/>
      <c r="C11" s="336"/>
      <c r="D11" s="348"/>
      <c r="E11" s="336"/>
      <c r="G11" s="38" t="s">
        <v>41</v>
      </c>
      <c r="H11" s="340"/>
      <c r="I11" s="340"/>
    </row>
    <row r="12" spans="1:9">
      <c r="A12" s="20" t="s">
        <v>7</v>
      </c>
      <c r="B12" s="345"/>
      <c r="C12" s="347"/>
      <c r="D12" s="346"/>
      <c r="E12" s="345"/>
      <c r="G12" s="37" t="s">
        <v>42</v>
      </c>
      <c r="H12" s="339"/>
      <c r="I12" s="339"/>
    </row>
    <row r="13" spans="1:9">
      <c r="A13" s="19" t="s">
        <v>8</v>
      </c>
      <c r="B13" s="345"/>
      <c r="C13" s="347"/>
      <c r="D13" s="346"/>
      <c r="E13" s="345"/>
      <c r="G13" s="37" t="s">
        <v>308</v>
      </c>
      <c r="H13" s="339"/>
      <c r="I13" s="339"/>
    </row>
    <row r="14" spans="1:9">
      <c r="A14" s="19" t="s">
        <v>9</v>
      </c>
      <c r="B14" s="345"/>
      <c r="C14" s="347"/>
      <c r="D14" s="346"/>
      <c r="E14" s="345"/>
      <c r="G14" s="37" t="s">
        <v>309</v>
      </c>
      <c r="H14" s="339"/>
      <c r="I14" s="339"/>
    </row>
    <row r="15" spans="1:9">
      <c r="A15" s="19" t="s">
        <v>10</v>
      </c>
      <c r="B15" s="345"/>
      <c r="C15" s="347"/>
      <c r="D15" s="346"/>
      <c r="E15" s="345"/>
      <c r="G15" s="39" t="s">
        <v>43</v>
      </c>
      <c r="H15" s="339"/>
      <c r="I15" s="339"/>
    </row>
    <row r="16" spans="1:9" ht="15">
      <c r="A16" s="21" t="s">
        <v>11</v>
      </c>
      <c r="B16" s="345"/>
      <c r="C16" s="347"/>
      <c r="D16" s="346"/>
      <c r="E16" s="345"/>
      <c r="G16" s="38" t="s">
        <v>246</v>
      </c>
      <c r="H16" s="339"/>
      <c r="I16" s="339"/>
    </row>
    <row r="17" spans="1:9" ht="20.100000000000001" customHeight="1">
      <c r="A17" s="17" t="s">
        <v>78</v>
      </c>
      <c r="B17" s="336"/>
      <c r="C17" s="336"/>
      <c r="D17" s="348"/>
      <c r="E17" s="336"/>
      <c r="G17" s="37" t="s">
        <v>247</v>
      </c>
      <c r="H17" s="339"/>
      <c r="I17" s="339"/>
    </row>
    <row r="18" spans="1:9" ht="15" customHeight="1">
      <c r="A18" s="19" t="s">
        <v>12</v>
      </c>
      <c r="B18" s="345"/>
      <c r="C18" s="347"/>
      <c r="D18" s="346"/>
      <c r="E18" s="345"/>
      <c r="G18" s="309" t="s">
        <v>248</v>
      </c>
      <c r="H18" s="339"/>
      <c r="I18" s="339"/>
    </row>
    <row r="19" spans="1:9">
      <c r="A19" s="19" t="s">
        <v>13</v>
      </c>
      <c r="B19" s="345"/>
      <c r="C19" s="347"/>
      <c r="D19" s="346"/>
      <c r="E19" s="345"/>
      <c r="G19" s="42" t="s">
        <v>249</v>
      </c>
      <c r="H19" s="339"/>
      <c r="I19" s="339"/>
    </row>
    <row r="20" spans="1:9">
      <c r="A20" s="19" t="s">
        <v>14</v>
      </c>
      <c r="B20" s="345"/>
      <c r="C20" s="347"/>
      <c r="D20" s="346"/>
      <c r="E20" s="345"/>
      <c r="G20" s="37" t="s">
        <v>250</v>
      </c>
      <c r="H20" s="339"/>
      <c r="I20" s="339"/>
    </row>
    <row r="21" spans="1:9">
      <c r="A21" s="22" t="s">
        <v>15</v>
      </c>
      <c r="B21" s="345"/>
      <c r="C21" s="347"/>
      <c r="D21" s="346"/>
      <c r="E21" s="336"/>
      <c r="G21" s="37" t="s">
        <v>251</v>
      </c>
      <c r="H21" s="339"/>
      <c r="I21" s="339"/>
    </row>
    <row r="22" spans="1:9" s="4" customFormat="1" ht="20.100000000000001" customHeight="1">
      <c r="A22" s="23" t="s">
        <v>16</v>
      </c>
      <c r="B22" s="341">
        <f>SUM(B6:B21)</f>
        <v>0</v>
      </c>
      <c r="C22" s="341">
        <f>SUM(C6:C21)</f>
        <v>0</v>
      </c>
      <c r="D22" s="341">
        <f>SUM(D6:D21)</f>
        <v>0</v>
      </c>
      <c r="E22" s="341">
        <f>SUM(E6:E21)</f>
        <v>0</v>
      </c>
      <c r="G22" s="37" t="s">
        <v>44</v>
      </c>
      <c r="H22" s="339"/>
      <c r="I22" s="339"/>
    </row>
    <row r="23" spans="1:9" ht="12.95" customHeight="1">
      <c r="A23" s="24" t="s">
        <v>61</v>
      </c>
      <c r="B23" s="349"/>
      <c r="C23" s="336"/>
      <c r="D23" s="336">
        <f>B23-C23</f>
        <v>0</v>
      </c>
      <c r="E23" s="336"/>
      <c r="G23" s="38" t="s">
        <v>45</v>
      </c>
      <c r="H23" s="340"/>
      <c r="I23" s="340"/>
    </row>
    <row r="24" spans="1:9" s="4" customFormat="1" ht="20.100000000000001" customHeight="1">
      <c r="A24" s="23" t="s">
        <v>17</v>
      </c>
      <c r="B24" s="341">
        <f>B23</f>
        <v>0</v>
      </c>
      <c r="C24" s="341">
        <f>C23</f>
        <v>0</v>
      </c>
      <c r="D24" s="341">
        <f>D23</f>
        <v>0</v>
      </c>
      <c r="E24" s="341">
        <f>E23</f>
        <v>0</v>
      </c>
      <c r="G24" s="37" t="s">
        <v>46</v>
      </c>
      <c r="H24" s="339"/>
      <c r="I24" s="340"/>
    </row>
    <row r="25" spans="1:9" ht="26.25">
      <c r="A25" s="15" t="s">
        <v>305</v>
      </c>
      <c r="B25" s="336"/>
      <c r="C25" s="336"/>
      <c r="D25" s="348"/>
      <c r="E25" s="336"/>
      <c r="G25" s="40" t="s">
        <v>47</v>
      </c>
      <c r="H25" s="339"/>
      <c r="I25" s="339"/>
    </row>
    <row r="26" spans="1:9" ht="20.100000000000001" customHeight="1">
      <c r="A26" s="17" t="s">
        <v>18</v>
      </c>
      <c r="B26" s="336"/>
      <c r="C26" s="336"/>
      <c r="D26" s="348"/>
      <c r="E26" s="336"/>
      <c r="G26" s="41" t="s">
        <v>48</v>
      </c>
      <c r="H26" s="339"/>
      <c r="I26" s="339"/>
    </row>
    <row r="27" spans="1:9" ht="15" customHeight="1">
      <c r="A27" s="19" t="s">
        <v>19</v>
      </c>
      <c r="B27" s="345"/>
      <c r="C27" s="345"/>
      <c r="D27" s="346"/>
      <c r="E27" s="345"/>
      <c r="G27" s="37" t="s">
        <v>252</v>
      </c>
      <c r="H27" s="339"/>
      <c r="I27" s="340"/>
    </row>
    <row r="28" spans="1:9">
      <c r="A28" s="19" t="s">
        <v>20</v>
      </c>
      <c r="B28" s="345"/>
      <c r="C28" s="345"/>
      <c r="D28" s="346"/>
      <c r="E28" s="345"/>
      <c r="G28" s="23" t="s">
        <v>16</v>
      </c>
      <c r="H28" s="341">
        <f>SUM(H5:H27)</f>
        <v>0</v>
      </c>
      <c r="I28" s="341">
        <f>SUM(I5:I27)</f>
        <v>0</v>
      </c>
    </row>
    <row r="29" spans="1:9">
      <c r="A29" s="19" t="s">
        <v>21</v>
      </c>
      <c r="B29" s="345"/>
      <c r="C29" s="345"/>
      <c r="D29" s="346"/>
      <c r="E29" s="345"/>
      <c r="G29" s="39" t="s">
        <v>49</v>
      </c>
      <c r="H29" s="339"/>
      <c r="I29" s="340"/>
    </row>
    <row r="30" spans="1:9">
      <c r="A30" s="19" t="s">
        <v>22</v>
      </c>
      <c r="B30" s="345"/>
      <c r="C30" s="345"/>
      <c r="D30" s="346"/>
      <c r="E30" s="345"/>
      <c r="G30" s="23" t="s">
        <v>17</v>
      </c>
      <c r="H30" s="341">
        <f>H29</f>
        <v>0</v>
      </c>
      <c r="I30" s="341">
        <f>I29</f>
        <v>0</v>
      </c>
    </row>
    <row r="31" spans="1:9">
      <c r="A31" s="19" t="s">
        <v>23</v>
      </c>
      <c r="B31" s="345"/>
      <c r="C31" s="345"/>
      <c r="D31" s="346"/>
      <c r="E31" s="345"/>
      <c r="G31" s="42" t="s">
        <v>50</v>
      </c>
      <c r="H31" s="341"/>
      <c r="I31" s="341"/>
    </row>
    <row r="32" spans="1:9">
      <c r="A32" s="19" t="s">
        <v>24</v>
      </c>
      <c r="B32" s="345"/>
      <c r="C32" s="345"/>
      <c r="D32" s="346"/>
      <c r="E32" s="345"/>
      <c r="G32" s="42" t="s">
        <v>51</v>
      </c>
      <c r="H32" s="340"/>
      <c r="I32" s="341"/>
    </row>
    <row r="33" spans="1:9" ht="20.100000000000001" customHeight="1">
      <c r="A33" s="25" t="s">
        <v>62</v>
      </c>
      <c r="B33" s="350"/>
      <c r="C33" s="350"/>
      <c r="D33" s="351"/>
      <c r="E33" s="350"/>
      <c r="G33" s="42" t="s">
        <v>52</v>
      </c>
      <c r="H33" s="340"/>
      <c r="I33" s="340"/>
    </row>
    <row r="34" spans="1:9" ht="12.95" customHeight="1">
      <c r="A34" s="19" t="s">
        <v>63</v>
      </c>
      <c r="B34" s="347"/>
      <c r="C34" s="345"/>
      <c r="D34" s="346"/>
      <c r="E34" s="345"/>
      <c r="G34" s="23" t="s">
        <v>29</v>
      </c>
      <c r="H34" s="341">
        <f>SUM(H31:H33)</f>
        <v>0</v>
      </c>
      <c r="I34" s="341">
        <f>SUM(I31:I33)</f>
        <v>0</v>
      </c>
    </row>
    <row r="35" spans="1:9" ht="12.95" customHeight="1">
      <c r="A35" s="20" t="s">
        <v>25</v>
      </c>
      <c r="B35" s="347"/>
      <c r="C35" s="345"/>
      <c r="D35" s="346"/>
      <c r="E35" s="345"/>
      <c r="G35" s="38" t="s">
        <v>310</v>
      </c>
      <c r="H35" s="342"/>
      <c r="I35" s="342"/>
    </row>
    <row r="36" spans="1:9" ht="12.95" customHeight="1">
      <c r="A36" s="20" t="s">
        <v>26</v>
      </c>
      <c r="B36" s="347"/>
      <c r="C36" s="347"/>
      <c r="D36" s="346"/>
      <c r="E36" s="352"/>
      <c r="G36" s="42" t="s">
        <v>253</v>
      </c>
      <c r="H36" s="340"/>
      <c r="I36" s="340"/>
    </row>
    <row r="37" spans="1:9" ht="12.95" customHeight="1">
      <c r="A37" s="20" t="s">
        <v>27</v>
      </c>
      <c r="B37" s="347"/>
      <c r="C37" s="345"/>
      <c r="D37" s="346"/>
      <c r="E37" s="345"/>
      <c r="G37" s="42" t="s">
        <v>254</v>
      </c>
      <c r="H37" s="340"/>
      <c r="I37" s="340"/>
    </row>
    <row r="38" spans="1:9" ht="12.95" customHeight="1">
      <c r="A38" s="20" t="s">
        <v>28</v>
      </c>
      <c r="B38" s="336"/>
      <c r="C38" s="336"/>
      <c r="D38" s="346"/>
      <c r="E38" s="336"/>
      <c r="G38" s="39" t="s">
        <v>53</v>
      </c>
      <c r="H38" s="340"/>
      <c r="I38" s="340"/>
    </row>
    <row r="39" spans="1:9" s="4" customFormat="1" ht="20.100000000000001" customHeight="1">
      <c r="A39" s="23" t="s">
        <v>29</v>
      </c>
      <c r="B39" s="341">
        <f>SUM(B25:B38)</f>
        <v>0</v>
      </c>
      <c r="C39" s="341">
        <f>SUM(C25:C38)</f>
        <v>0</v>
      </c>
      <c r="D39" s="341">
        <f>SUM(D25:D38)</f>
        <v>0</v>
      </c>
      <c r="E39" s="341">
        <f>SUM(E25:E38)</f>
        <v>0</v>
      </c>
      <c r="G39" s="39" t="s">
        <v>54</v>
      </c>
      <c r="H39" s="340"/>
      <c r="I39" s="340"/>
    </row>
    <row r="40" spans="1:9" s="27" customFormat="1" ht="15">
      <c r="A40" s="26" t="s">
        <v>30</v>
      </c>
      <c r="B40" s="343"/>
      <c r="C40" s="343"/>
      <c r="D40" s="341">
        <f>B40-C40</f>
        <v>0</v>
      </c>
      <c r="E40" s="343"/>
      <c r="G40" s="42" t="s">
        <v>255</v>
      </c>
      <c r="H40" s="340"/>
      <c r="I40" s="340"/>
    </row>
    <row r="41" spans="1:9" s="27" customFormat="1" ht="15">
      <c r="A41" s="28" t="s">
        <v>31</v>
      </c>
      <c r="B41" s="343"/>
      <c r="C41" s="349"/>
      <c r="D41" s="353">
        <f>B41-C41</f>
        <v>0</v>
      </c>
      <c r="E41" s="349"/>
      <c r="G41" s="39" t="s">
        <v>55</v>
      </c>
      <c r="H41" s="340"/>
      <c r="I41" s="340"/>
    </row>
    <row r="42" spans="1:9" s="27" customFormat="1" ht="15">
      <c r="A42" s="29" t="s">
        <v>64</v>
      </c>
      <c r="B42" s="343"/>
      <c r="C42" s="343"/>
      <c r="D42" s="341">
        <f>B42-C42</f>
        <v>0</v>
      </c>
      <c r="E42" s="343"/>
      <c r="G42" s="39" t="s">
        <v>56</v>
      </c>
      <c r="H42" s="340"/>
      <c r="I42" s="340"/>
    </row>
    <row r="43" spans="1:9" s="27" customFormat="1" ht="24.95" customHeight="1">
      <c r="A43" s="30" t="s">
        <v>32</v>
      </c>
      <c r="B43" s="344">
        <f>B22+B24+B39+B40+B41+B42</f>
        <v>0</v>
      </c>
      <c r="C43" s="344">
        <f>C22+C24+C39+C40+C41+C42</f>
        <v>0</v>
      </c>
      <c r="D43" s="344">
        <f>D22+D24+D39+D40+D41+D42</f>
        <v>0</v>
      </c>
      <c r="E43" s="344">
        <f>E22+E24+E39+E40+E41+E42</f>
        <v>0</v>
      </c>
      <c r="G43" s="42" t="s">
        <v>256</v>
      </c>
      <c r="H43" s="340"/>
      <c r="I43" s="340"/>
    </row>
    <row r="44" spans="1:9" ht="25.5" customHeight="1">
      <c r="A44" s="506" t="s">
        <v>33</v>
      </c>
      <c r="B44" s="506"/>
      <c r="C44" s="506"/>
      <c r="D44" s="506"/>
      <c r="E44" s="506"/>
      <c r="G44" s="39" t="s">
        <v>57</v>
      </c>
      <c r="H44" s="340"/>
      <c r="I44" s="340"/>
    </row>
    <row r="45" spans="1:9">
      <c r="A45" s="31" t="s">
        <v>34</v>
      </c>
      <c r="B45" s="32" t="s">
        <v>35</v>
      </c>
      <c r="C45" s="32"/>
      <c r="D45" s="32"/>
      <c r="E45" s="32"/>
      <c r="G45" s="23" t="s">
        <v>58</v>
      </c>
      <c r="H45" s="341">
        <f>SUM(H35:H44)</f>
        <v>0</v>
      </c>
      <c r="I45" s="341">
        <f>SUM(I35:I44)</f>
        <v>0</v>
      </c>
    </row>
    <row r="46" spans="1:9">
      <c r="A46" s="33" t="s">
        <v>263</v>
      </c>
      <c r="B46" s="32"/>
      <c r="C46" s="32"/>
      <c r="D46" s="32"/>
      <c r="E46" s="32"/>
      <c r="G46" s="42" t="s">
        <v>59</v>
      </c>
      <c r="H46" s="343"/>
      <c r="I46" s="343"/>
    </row>
    <row r="47" spans="1:9">
      <c r="G47" s="43" t="s">
        <v>60</v>
      </c>
      <c r="H47" s="343">
        <f>H46</f>
        <v>0</v>
      </c>
      <c r="I47" s="343">
        <f>I46</f>
        <v>0</v>
      </c>
    </row>
    <row r="48" spans="1:9">
      <c r="G48" s="30" t="s">
        <v>32</v>
      </c>
      <c r="H48" s="344">
        <f>H28+H30+H34+H45+H47</f>
        <v>0</v>
      </c>
      <c r="I48" s="344">
        <f>I28+I30+I34+I45+I47</f>
        <v>0</v>
      </c>
    </row>
    <row r="49" spans="1:9">
      <c r="G49" s="31" t="s">
        <v>259</v>
      </c>
      <c r="H49" s="44"/>
      <c r="I49" s="44"/>
    </row>
    <row r="50" spans="1:9">
      <c r="G50" s="33" t="s">
        <v>260</v>
      </c>
    </row>
    <row r="51" spans="1:9">
      <c r="G51" s="31" t="s">
        <v>257</v>
      </c>
      <c r="H51" s="44"/>
      <c r="I51" s="44"/>
    </row>
    <row r="52" spans="1:9">
      <c r="G52" s="31" t="s">
        <v>261</v>
      </c>
      <c r="H52" s="45" t="s">
        <v>262</v>
      </c>
      <c r="I52" s="44"/>
    </row>
    <row r="53" spans="1:9">
      <c r="G53" s="31" t="s">
        <v>258</v>
      </c>
    </row>
    <row r="54" spans="1:9" ht="12.95" customHeight="1">
      <c r="A54" s="3" t="s">
        <v>324</v>
      </c>
      <c r="B54" s="428"/>
      <c r="C54" s="428"/>
      <c r="D54" s="429">
        <f>+IF('Ann4'!H48='Ann4'!D43,0,H48-D43)</f>
        <v>0</v>
      </c>
      <c r="E54" s="429">
        <f>+IF('Ann4'!I48='Ann4'!E43,0,I48-E43)</f>
        <v>0</v>
      </c>
    </row>
    <row r="55" spans="1:9" ht="12.95" customHeight="1">
      <c r="A55" s="428"/>
      <c r="B55" s="428"/>
      <c r="C55" s="428"/>
      <c r="D55" s="430" t="str">
        <f>IF(D54=0,"Ok","Ecart")</f>
        <v>Ok</v>
      </c>
      <c r="E55" s="430" t="str">
        <f>IF(E54=0,"Ok","Ecart")</f>
        <v>Ok</v>
      </c>
    </row>
    <row r="56" spans="1:9" ht="12.95" customHeight="1"/>
    <row r="57" spans="1:9" ht="12.95" customHeight="1"/>
    <row r="59" spans="1:9" ht="12.95" customHeight="1"/>
    <row r="60" spans="1:9" ht="12.95" customHeight="1"/>
    <row r="61" spans="1:9" ht="12.95" customHeight="1"/>
    <row r="62" spans="1:9" ht="12.95" customHeight="1"/>
    <row r="63" spans="1:9" ht="12.95" customHeight="1"/>
    <row r="64" spans="1:9" ht="12.95" customHeight="1"/>
    <row r="65" ht="12.95" customHeight="1"/>
    <row r="66" ht="12.95" customHeight="1"/>
    <row r="67" ht="12.95" customHeight="1"/>
    <row r="68" ht="12.95" customHeight="1"/>
    <row r="69"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sheetData>
  <mergeCells count="1">
    <mergeCell ref="A44:E44"/>
  </mergeCells>
  <phoneticPr fontId="0" type="noConversion"/>
  <printOptions horizontalCentered="1" verticalCentered="1"/>
  <pageMargins left="0.39370078740157483" right="0.39370078740157483" top="0.59055118110236227" bottom="0.59055118110236227" header="0.39370078740157483" footer="0.39370078740157483"/>
  <pageSetup paperSize="9" scale="80" firstPageNumber="2" fitToWidth="2" orientation="portrait" r:id="rId1"/>
  <headerFooter alignWithMargins="0">
    <oddFooter>&amp;L&amp;"Arial,Gras"&amp;8Production CIFO&amp;C&amp;"Arial,Gras"&amp;8Arrêté 15/06/2007&amp;R&amp;"Arial,Gras"&amp;8Page &amp;P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6">
    <pageSetUpPr fitToPage="1"/>
  </sheetPr>
  <dimension ref="A1:N1165"/>
  <sheetViews>
    <sheetView showGridLines="0" workbookViewId="0">
      <pane ySplit="3" topLeftCell="A4" activePane="bottomLeft" state="frozenSplit"/>
      <selection activeCell="C30" sqref="C30"/>
      <selection pane="bottomLeft" activeCell="G51" sqref="G51:I55"/>
    </sheetView>
  </sheetViews>
  <sheetFormatPr baseColWidth="10" defaultRowHeight="12.75"/>
  <cols>
    <col min="1" max="1" width="42.7109375" style="2" customWidth="1"/>
    <col min="2" max="2" width="10.7109375" style="2" customWidth="1"/>
    <col min="3" max="3" width="11.28515625" style="2" customWidth="1"/>
    <col min="4" max="4" width="11.5703125" style="2" customWidth="1"/>
    <col min="5" max="5" width="1.7109375" style="2" customWidth="1"/>
    <col min="6" max="6" width="42.7109375" style="2" customWidth="1"/>
    <col min="7" max="7" width="10.7109375" style="2" customWidth="1"/>
    <col min="8" max="8" width="11.7109375" style="2" bestFit="1" customWidth="1"/>
    <col min="9" max="9" width="11.42578125" style="2"/>
    <col min="10" max="11" width="9.7109375" style="2" hidden="1" customWidth="1"/>
    <col min="12" max="16384" width="11.42578125" style="2"/>
  </cols>
  <sheetData>
    <row r="1" spans="1:11" ht="15" customHeight="1">
      <c r="A1" s="46">
        <f>etab</f>
        <v>0</v>
      </c>
      <c r="B1" s="47"/>
      <c r="C1" s="47"/>
      <c r="D1" s="48"/>
      <c r="E1" s="48"/>
      <c r="F1" s="49"/>
      <c r="G1" s="50"/>
      <c r="H1" s="50"/>
      <c r="I1" s="51"/>
      <c r="J1" s="52"/>
      <c r="K1" s="52"/>
    </row>
    <row r="2" spans="1:11" ht="30.75" customHeight="1">
      <c r="A2" s="354" t="s">
        <v>312</v>
      </c>
      <c r="B2" s="320"/>
      <c r="C2" s="320"/>
      <c r="D2" s="320"/>
      <c r="E2" s="320"/>
      <c r="F2" s="321"/>
      <c r="G2" s="320"/>
      <c r="H2" s="320"/>
      <c r="I2" s="322"/>
      <c r="J2" s="53"/>
      <c r="K2" s="53"/>
    </row>
    <row r="3" spans="1:11" ht="32.1" customHeight="1">
      <c r="A3" s="54" t="s">
        <v>65</v>
      </c>
      <c r="B3" s="55">
        <f>C3-1</f>
        <v>2015</v>
      </c>
      <c r="C3" s="55">
        <f>D3-1</f>
        <v>2016</v>
      </c>
      <c r="D3" s="56">
        <f>exercice</f>
        <v>2017</v>
      </c>
      <c r="E3" s="57"/>
      <c r="F3" s="54" t="s">
        <v>66</v>
      </c>
      <c r="G3" s="55">
        <f>B3</f>
        <v>2015</v>
      </c>
      <c r="H3" s="55">
        <f>C3</f>
        <v>2016</v>
      </c>
      <c r="I3" s="55">
        <f>D3</f>
        <v>2017</v>
      </c>
      <c r="J3" s="58" t="e">
        <f>#REF!</f>
        <v>#REF!</v>
      </c>
      <c r="K3" s="58" t="e">
        <f>#REF!</f>
        <v>#REF!</v>
      </c>
    </row>
    <row r="4" spans="1:11" ht="15">
      <c r="A4" s="59" t="s">
        <v>67</v>
      </c>
      <c r="B4" s="324"/>
      <c r="C4" s="324"/>
      <c r="D4" s="324"/>
      <c r="E4" s="199"/>
      <c r="F4" s="60" t="s">
        <v>68</v>
      </c>
      <c r="G4" s="325"/>
      <c r="H4" s="325"/>
      <c r="I4" s="326"/>
      <c r="J4" s="61"/>
      <c r="K4" s="61"/>
    </row>
    <row r="5" spans="1:11" ht="14.1" customHeight="1">
      <c r="A5" s="290" t="s">
        <v>69</v>
      </c>
      <c r="B5" s="327"/>
      <c r="C5" s="327"/>
      <c r="D5" s="327"/>
      <c r="E5" s="199"/>
      <c r="F5" s="291" t="s">
        <v>70</v>
      </c>
      <c r="G5" s="276"/>
      <c r="H5" s="328"/>
      <c r="I5" s="328"/>
      <c r="J5" s="62"/>
      <c r="K5" s="62"/>
    </row>
    <row r="6" spans="1:11" ht="14.1" customHeight="1">
      <c r="A6" s="290" t="s">
        <v>71</v>
      </c>
      <c r="B6" s="274"/>
      <c r="C6" s="274"/>
      <c r="D6" s="274"/>
      <c r="E6" s="199"/>
      <c r="F6" s="291" t="s">
        <v>72</v>
      </c>
      <c r="G6" s="276"/>
      <c r="H6" s="276"/>
      <c r="I6" s="276"/>
      <c r="J6" s="62"/>
      <c r="K6" s="62"/>
    </row>
    <row r="7" spans="1:11" ht="14.1" customHeight="1">
      <c r="A7" s="63" t="str">
        <f>"- Terrains"</f>
        <v>- Terrains</v>
      </c>
      <c r="B7" s="327"/>
      <c r="C7" s="327"/>
      <c r="D7" s="327"/>
      <c r="E7" s="199"/>
      <c r="F7" s="291" t="s">
        <v>42</v>
      </c>
      <c r="G7" s="276"/>
      <c r="H7" s="328"/>
      <c r="I7" s="328"/>
      <c r="J7" s="62"/>
      <c r="K7" s="62"/>
    </row>
    <row r="8" spans="1:11" ht="14.1" customHeight="1">
      <c r="A8" s="63" t="str">
        <f>"- Constructions"</f>
        <v>- Constructions</v>
      </c>
      <c r="B8" s="495"/>
      <c r="C8" s="327"/>
      <c r="D8" s="493"/>
      <c r="E8" s="199"/>
      <c r="F8" s="291" t="s">
        <v>73</v>
      </c>
      <c r="G8" s="276"/>
      <c r="H8" s="328"/>
      <c r="I8" s="328"/>
      <c r="J8" s="62"/>
      <c r="K8" s="62"/>
    </row>
    <row r="9" spans="1:11" ht="14.1" customHeight="1">
      <c r="A9" s="63"/>
      <c r="B9" s="274"/>
      <c r="C9" s="274"/>
      <c r="D9" s="274"/>
      <c r="E9" s="199"/>
      <c r="F9" s="291" t="s">
        <v>274</v>
      </c>
      <c r="G9" s="276"/>
      <c r="H9" s="276"/>
      <c r="I9" s="276"/>
      <c r="J9" s="62"/>
      <c r="K9" s="62"/>
    </row>
    <row r="10" spans="1:11" ht="14.1" customHeight="1">
      <c r="A10" s="63"/>
      <c r="B10" s="274"/>
      <c r="C10" s="274"/>
      <c r="D10" s="274"/>
      <c r="E10" s="199"/>
      <c r="F10" s="291" t="s">
        <v>275</v>
      </c>
      <c r="G10" s="276"/>
      <c r="H10" s="276"/>
      <c r="I10" s="276"/>
      <c r="J10" s="62"/>
      <c r="K10" s="62"/>
    </row>
    <row r="11" spans="1:11" ht="14.1" customHeight="1">
      <c r="A11" s="63" t="str">
        <f>"- Installations techniques, matériels et outillages"</f>
        <v>- Installations techniques, matériels et outillages</v>
      </c>
      <c r="B11" s="327"/>
      <c r="C11" s="327"/>
      <c r="D11" s="327"/>
      <c r="E11" s="199"/>
      <c r="F11" s="291" t="s">
        <v>74</v>
      </c>
      <c r="G11" s="276"/>
      <c r="H11" s="328"/>
      <c r="I11" s="328"/>
      <c r="J11" s="62"/>
      <c r="K11" s="62"/>
    </row>
    <row r="12" spans="1:11" ht="14.1" customHeight="1">
      <c r="A12" s="63" t="str">
        <f>"- Autres immobilisations corporelles"</f>
        <v>- Autres immobilisations corporelles</v>
      </c>
      <c r="B12" s="327"/>
      <c r="C12" s="327"/>
      <c r="D12" s="327"/>
      <c r="E12" s="199"/>
      <c r="F12" s="291" t="s">
        <v>75</v>
      </c>
      <c r="G12" s="276"/>
      <c r="H12" s="328"/>
      <c r="I12" s="328"/>
      <c r="J12" s="62"/>
      <c r="K12" s="62"/>
    </row>
    <row r="13" spans="1:11" ht="14.1" customHeight="1">
      <c r="A13" s="64" t="s">
        <v>76</v>
      </c>
      <c r="B13" s="327"/>
      <c r="C13" s="495"/>
      <c r="D13" s="327"/>
      <c r="E13" s="199"/>
      <c r="F13" s="291" t="s">
        <v>77</v>
      </c>
      <c r="G13" s="276"/>
      <c r="H13" s="276"/>
      <c r="I13" s="276"/>
      <c r="J13" s="62"/>
      <c r="K13" s="62"/>
    </row>
    <row r="14" spans="1:11" ht="14.1" customHeight="1">
      <c r="A14" s="291" t="s">
        <v>78</v>
      </c>
      <c r="B14" s="327"/>
      <c r="C14" s="327"/>
      <c r="D14" s="327"/>
      <c r="E14" s="199"/>
      <c r="F14" s="291" t="s">
        <v>79</v>
      </c>
      <c r="G14" s="276"/>
      <c r="H14" s="276"/>
      <c r="I14" s="276"/>
      <c r="J14" s="65"/>
      <c r="K14" s="65"/>
    </row>
    <row r="15" spans="1:11" ht="14.1" customHeight="1" thickBot="1">
      <c r="A15" s="291" t="s">
        <v>276</v>
      </c>
      <c r="B15" s="274"/>
      <c r="C15" s="274"/>
      <c r="D15" s="274"/>
      <c r="E15" s="199"/>
      <c r="F15" s="63" t="str">
        <f>"- Constructions"</f>
        <v>- Constructions</v>
      </c>
      <c r="G15" s="276"/>
      <c r="H15" s="276"/>
      <c r="I15" s="328"/>
      <c r="J15" s="66" t="e">
        <f>IF((#REF!&lt;=#REF!),#REF!-#REF!,)</f>
        <v>#REF!</v>
      </c>
      <c r="K15" s="67" t="e">
        <f>IF((#REF!&lt;=#REF!),#REF!-#REF!,)</f>
        <v>#REF!</v>
      </c>
    </row>
    <row r="16" spans="1:11" ht="14.1" customHeight="1">
      <c r="A16" s="291" t="s">
        <v>80</v>
      </c>
      <c r="B16" s="327"/>
      <c r="C16" s="327"/>
      <c r="D16" s="327"/>
      <c r="E16" s="199"/>
      <c r="F16" s="63" t="str">
        <f>"- Installations, matériels et outillages techniques"</f>
        <v>- Installations, matériels et outillages techniques</v>
      </c>
      <c r="G16" s="276"/>
      <c r="H16" s="276"/>
      <c r="I16" s="328"/>
      <c r="J16" s="68"/>
      <c r="K16" s="68"/>
    </row>
    <row r="17" spans="1:11" ht="15" thickBot="1">
      <c r="A17" s="291" t="s">
        <v>81</v>
      </c>
      <c r="B17" s="327"/>
      <c r="C17" s="327"/>
      <c r="D17" s="327"/>
      <c r="E17" s="199"/>
      <c r="F17" s="63" t="str">
        <f>"- Autres immobilisations corporelles"</f>
        <v>- Autres immobilisations corporelles</v>
      </c>
      <c r="G17" s="276"/>
      <c r="H17" s="276"/>
      <c r="I17" s="328"/>
      <c r="J17" s="62"/>
      <c r="K17" s="62"/>
    </row>
    <row r="18" spans="1:11" ht="15.75" thickBot="1">
      <c r="A18" s="329"/>
      <c r="B18" s="274"/>
      <c r="C18" s="274"/>
      <c r="D18" s="274"/>
      <c r="E18" s="199"/>
      <c r="F18" s="291" t="s">
        <v>277</v>
      </c>
      <c r="G18" s="276"/>
      <c r="H18" s="328"/>
      <c r="I18" s="328" t="s">
        <v>337</v>
      </c>
      <c r="J18" s="71">
        <f>IF((E17&lt;=J17),J17-E17,0)</f>
        <v>0</v>
      </c>
      <c r="K18" s="71">
        <f>IF((F17&lt;=K17),K17-F17,0)</f>
        <v>0</v>
      </c>
    </row>
    <row r="19" spans="1:11" ht="14.25">
      <c r="A19" s="292" t="s">
        <v>82</v>
      </c>
      <c r="B19" s="275"/>
      <c r="C19" s="330">
        <f>'Ann4'!E23</f>
        <v>0</v>
      </c>
      <c r="D19" s="330">
        <f>'Ann4'!D23</f>
        <v>0</v>
      </c>
      <c r="E19" s="199"/>
      <c r="F19" s="292" t="str">
        <f>A19</f>
        <v>Comptes de liaison investissement</v>
      </c>
      <c r="G19" s="277"/>
      <c r="H19" s="331">
        <f>'Ann4'!I29</f>
        <v>0</v>
      </c>
      <c r="I19" s="331">
        <f>'Ann4'!H29</f>
        <v>0</v>
      </c>
      <c r="J19" s="62"/>
      <c r="K19" s="62"/>
    </row>
    <row r="20" spans="1:11" ht="14.1" customHeight="1" thickBot="1">
      <c r="A20" s="69" t="s">
        <v>17</v>
      </c>
      <c r="B20" s="494">
        <f>SUM(B4:B19)</f>
        <v>0</v>
      </c>
      <c r="C20" s="494">
        <f>SUM(C4:C19)</f>
        <v>0</v>
      </c>
      <c r="D20" s="278">
        <f>SUM(D4:D19)</f>
        <v>0</v>
      </c>
      <c r="E20" s="199"/>
      <c r="F20" s="70" t="s">
        <v>16</v>
      </c>
      <c r="G20" s="494">
        <f>SUM(G4:G19)</f>
        <v>0</v>
      </c>
      <c r="H20" s="278">
        <f>SUM(H4:H19)</f>
        <v>0</v>
      </c>
      <c r="I20" s="278">
        <f>SUM(I4:I19)</f>
        <v>0</v>
      </c>
      <c r="J20" s="62"/>
      <c r="K20" s="62"/>
    </row>
    <row r="21" spans="1:11" ht="30" customHeight="1" thickBot="1">
      <c r="A21" s="72" t="s">
        <v>83</v>
      </c>
      <c r="B21" s="496">
        <f>IF((B20&gt;=G20),B20-G20,)</f>
        <v>0</v>
      </c>
      <c r="C21" s="279">
        <f>IF((C20&gt;=H20),C20-H20,)</f>
        <v>0</v>
      </c>
      <c r="D21" s="279">
        <f>IF((D20&gt;=I20),D20-I20,)</f>
        <v>0</v>
      </c>
      <c r="E21" s="199"/>
      <c r="F21" s="73" t="s">
        <v>84</v>
      </c>
      <c r="G21" s="279">
        <f>IF((B20&lt;=G20),G20-B20,0)</f>
        <v>0</v>
      </c>
      <c r="H21" s="279">
        <f>IF((C20&lt;=H20),H20-C20,0)</f>
        <v>0</v>
      </c>
      <c r="I21" s="279">
        <f>IF((D20&lt;=I20),I20-D20,0)</f>
        <v>0</v>
      </c>
      <c r="J21" s="62"/>
      <c r="K21" s="62"/>
    </row>
    <row r="22" spans="1:11" ht="14.1" customHeight="1">
      <c r="A22" s="74" t="s">
        <v>85</v>
      </c>
      <c r="B22" s="328"/>
      <c r="C22" s="328"/>
      <c r="D22" s="328"/>
      <c r="E22" s="199"/>
      <c r="F22" s="75" t="s">
        <v>86</v>
      </c>
      <c r="G22" s="328"/>
      <c r="H22" s="328"/>
      <c r="I22" s="328"/>
      <c r="J22" s="62"/>
      <c r="K22" s="62"/>
    </row>
    <row r="23" spans="1:11" ht="14.1" customHeight="1">
      <c r="A23" s="291"/>
      <c r="B23" s="328"/>
      <c r="C23" s="328"/>
      <c r="D23" s="328"/>
      <c r="E23" s="199"/>
      <c r="F23" s="291" t="s">
        <v>268</v>
      </c>
      <c r="G23" s="276"/>
      <c r="H23" s="328"/>
      <c r="I23" s="328"/>
      <c r="J23" s="62"/>
      <c r="K23" s="62"/>
    </row>
    <row r="24" spans="1:11" ht="14.1" customHeight="1">
      <c r="A24" s="291" t="s">
        <v>278</v>
      </c>
      <c r="B24" s="328"/>
      <c r="C24" s="328"/>
      <c r="D24" s="328"/>
      <c r="E24" s="199"/>
      <c r="F24" s="291" t="s">
        <v>279</v>
      </c>
      <c r="G24" s="276"/>
      <c r="H24" s="276"/>
      <c r="I24" s="328"/>
      <c r="J24" s="76">
        <f>SUM(J16:J23)</f>
        <v>0</v>
      </c>
      <c r="K24" s="76">
        <f>SUM(K16:K23)</f>
        <v>0</v>
      </c>
    </row>
    <row r="25" spans="1:11" ht="14.1" customHeight="1" thickBot="1">
      <c r="A25" s="291" t="s">
        <v>281</v>
      </c>
      <c r="B25" s="328"/>
      <c r="C25" s="328"/>
      <c r="D25" s="328"/>
      <c r="E25" s="199"/>
      <c r="F25" s="291" t="s">
        <v>280</v>
      </c>
      <c r="G25" s="276"/>
      <c r="H25" s="328"/>
      <c r="I25" s="328"/>
      <c r="J25" s="77" t="e">
        <f>IF((J24&lt;#REF!),,J24-#REF!)</f>
        <v>#REF!</v>
      </c>
      <c r="K25" s="77" t="e">
        <f>IF((K24&lt;#REF!),,K24-#REF!)</f>
        <v>#REF!</v>
      </c>
    </row>
    <row r="26" spans="1:11" ht="14.1" customHeight="1">
      <c r="A26" s="291"/>
      <c r="B26" s="276"/>
      <c r="C26" s="328"/>
      <c r="D26" s="328"/>
      <c r="E26" s="199"/>
      <c r="F26" s="293" t="s">
        <v>282</v>
      </c>
      <c r="G26" s="276"/>
      <c r="H26" s="328"/>
      <c r="I26" s="328"/>
      <c r="J26" s="78"/>
      <c r="K26" s="78"/>
    </row>
    <row r="27" spans="1:11" ht="15.75" thickBot="1">
      <c r="A27" s="291"/>
      <c r="B27" s="328"/>
      <c r="C27" s="328"/>
      <c r="D27" s="328"/>
      <c r="E27" s="199"/>
      <c r="F27" s="291" t="s">
        <v>87</v>
      </c>
      <c r="G27" s="276"/>
      <c r="H27" s="276"/>
      <c r="I27" s="276"/>
      <c r="J27" s="79" t="e">
        <f>IF((#REF!+J24)&gt;=(#REF!+#REF!),#REF!+J24-#REF!-#REF!,)</f>
        <v>#REF!</v>
      </c>
      <c r="K27" s="79" t="e">
        <f>IF((#REF!+K24)&gt;=(#REF!+#REF!),#REF!+K24-#REF!-#REF!,)</f>
        <v>#REF!</v>
      </c>
    </row>
    <row r="28" spans="1:11" ht="14.25">
      <c r="A28" s="291" t="s">
        <v>283</v>
      </c>
      <c r="B28" s="276"/>
      <c r="C28" s="276"/>
      <c r="D28" s="276"/>
      <c r="E28" s="199"/>
      <c r="F28" s="291" t="s">
        <v>88</v>
      </c>
      <c r="G28" s="276"/>
      <c r="H28" s="276"/>
      <c r="I28" s="276"/>
      <c r="J28" s="80"/>
      <c r="K28" s="80"/>
    </row>
    <row r="29" spans="1:11" ht="14.25">
      <c r="A29" s="291"/>
      <c r="B29" s="328"/>
      <c r="C29" s="328"/>
      <c r="D29" s="328"/>
      <c r="E29" s="199"/>
      <c r="F29" s="291" t="s">
        <v>89</v>
      </c>
      <c r="G29" s="276"/>
      <c r="H29" s="328"/>
      <c r="I29" s="328"/>
      <c r="J29" s="80"/>
      <c r="K29" s="80"/>
    </row>
    <row r="30" spans="1:11" ht="15" customHeight="1">
      <c r="A30" s="291"/>
      <c r="B30" s="328"/>
      <c r="C30" s="328"/>
      <c r="D30" s="328"/>
      <c r="E30" s="199"/>
      <c r="F30" s="291" t="s">
        <v>52</v>
      </c>
      <c r="G30" s="276"/>
      <c r="H30" s="328"/>
      <c r="I30" s="328"/>
      <c r="J30" s="80"/>
      <c r="K30" s="80"/>
    </row>
    <row r="31" spans="1:11" ht="14.1" customHeight="1">
      <c r="A31" s="291" t="s">
        <v>81</v>
      </c>
      <c r="B31" s="276"/>
      <c r="C31" s="276"/>
      <c r="D31" s="276"/>
      <c r="E31" s="199"/>
      <c r="F31" s="291" t="s">
        <v>81</v>
      </c>
      <c r="G31" s="276"/>
      <c r="H31" s="328"/>
      <c r="I31" s="328"/>
      <c r="J31" s="80"/>
      <c r="K31" s="80"/>
    </row>
    <row r="32" spans="1:11" ht="14.25">
      <c r="A32" s="291" t="s">
        <v>90</v>
      </c>
      <c r="B32" s="276"/>
      <c r="C32" s="276"/>
      <c r="D32" s="276"/>
      <c r="E32" s="199"/>
      <c r="F32" s="291" t="str">
        <f>A32</f>
        <v>Comptes de liaison trésorerie (stable)</v>
      </c>
      <c r="G32" s="276"/>
      <c r="H32" s="276"/>
      <c r="I32" s="276"/>
      <c r="J32" s="80"/>
      <c r="K32" s="80"/>
    </row>
    <row r="33" spans="1:11" ht="15" thickBot="1">
      <c r="A33" s="81" t="s">
        <v>58</v>
      </c>
      <c r="B33" s="278">
        <f>SUM(B22:B32)</f>
        <v>0</v>
      </c>
      <c r="C33" s="278">
        <f>SUM(C22:C32)</f>
        <v>0</v>
      </c>
      <c r="D33" s="278">
        <f>SUM(D22:D32)</f>
        <v>0</v>
      </c>
      <c r="E33" s="199"/>
      <c r="F33" s="82" t="s">
        <v>29</v>
      </c>
      <c r="G33" s="278">
        <f>SUM(G22:G32)</f>
        <v>0</v>
      </c>
      <c r="H33" s="278">
        <f>SUM(H22:H32)</f>
        <v>0</v>
      </c>
      <c r="I33" s="278">
        <f>SUM(I22:I32)</f>
        <v>0</v>
      </c>
      <c r="J33" s="80"/>
      <c r="K33" s="80"/>
    </row>
    <row r="34" spans="1:11" ht="30" customHeight="1" thickBot="1">
      <c r="A34" s="83" t="s">
        <v>91</v>
      </c>
      <c r="B34" s="282">
        <f>IF((B33&gt;=G33),B33-G33,)</f>
        <v>0</v>
      </c>
      <c r="C34" s="282">
        <f>IF((C33&gt;=H33),C33-H33,)</f>
        <v>0</v>
      </c>
      <c r="D34" s="282">
        <f>IF((D33&gt;=I33),D33-I33,)</f>
        <v>0</v>
      </c>
      <c r="E34" s="199"/>
      <c r="F34" s="73" t="s">
        <v>92</v>
      </c>
      <c r="G34" s="279">
        <f>IF((B33&lt;=G33),G33-B33,0)</f>
        <v>0</v>
      </c>
      <c r="H34" s="279">
        <f>IF((C33&lt;=H33),H33-C33,0)</f>
        <v>0</v>
      </c>
      <c r="I34" s="279">
        <f>IF((D33&lt;=I33),I33-D33,0)</f>
        <v>0</v>
      </c>
      <c r="J34" s="80"/>
      <c r="K34" s="80"/>
    </row>
    <row r="35" spans="1:11" ht="30" customHeight="1" thickBot="1">
      <c r="A35" s="84" t="s">
        <v>93</v>
      </c>
      <c r="B35" s="497">
        <f>IF((B20+B33)&gt;=(G20+G33),B20+B33-G20-G33,)</f>
        <v>0</v>
      </c>
      <c r="C35" s="280">
        <f>IF((C20+C33)&gt;=(H20+H33),C20+C33-H20-H33,)</f>
        <v>0</v>
      </c>
      <c r="D35" s="280">
        <f>IF((D20+D33)&gt;=(I20+I33),D20+D33-I20-I33,)</f>
        <v>0</v>
      </c>
      <c r="E35" s="199"/>
      <c r="F35" s="85" t="s">
        <v>94</v>
      </c>
      <c r="G35" s="280">
        <f>IF((G20+G33)&gt;=(B20+B33),G20+G33-B20-B33,)</f>
        <v>0</v>
      </c>
      <c r="H35" s="280">
        <f>IF((H20+H33)&gt;=(C20+C33),H20+H33-C20-C33,)</f>
        <v>0</v>
      </c>
      <c r="I35" s="280">
        <f>IF((I20+I33)&gt;=(D20+D33),I20+I33-D20-D33,)</f>
        <v>0</v>
      </c>
      <c r="J35" s="80"/>
      <c r="K35" s="80"/>
    </row>
    <row r="36" spans="1:11" ht="14.1" customHeight="1">
      <c r="A36" s="86" t="s">
        <v>95</v>
      </c>
      <c r="B36" s="328"/>
      <c r="C36" s="328"/>
      <c r="D36" s="328"/>
      <c r="E36" s="199"/>
      <c r="F36" s="87" t="s">
        <v>96</v>
      </c>
      <c r="G36" s="328"/>
      <c r="H36" s="328"/>
      <c r="I36" s="328"/>
      <c r="J36" s="80"/>
      <c r="K36" s="80"/>
    </row>
    <row r="37" spans="1:11" ht="14.1" customHeight="1">
      <c r="A37" s="291" t="s">
        <v>97</v>
      </c>
      <c r="B37" s="276"/>
      <c r="C37" s="328"/>
      <c r="D37" s="328"/>
      <c r="E37" s="199"/>
      <c r="F37" s="291" t="s">
        <v>98</v>
      </c>
      <c r="G37" s="276"/>
      <c r="H37" s="328"/>
      <c r="I37" s="328"/>
      <c r="J37" s="80"/>
      <c r="K37" s="80"/>
    </row>
    <row r="38" spans="1:11" ht="14.1" customHeight="1">
      <c r="A38" s="291" t="s">
        <v>99</v>
      </c>
      <c r="B38" s="276"/>
      <c r="C38" s="328"/>
      <c r="D38" s="328"/>
      <c r="E38" s="199"/>
      <c r="F38" s="291" t="s">
        <v>100</v>
      </c>
      <c r="G38" s="276"/>
      <c r="H38" s="328"/>
      <c r="I38" s="328"/>
      <c r="J38" s="80"/>
      <c r="K38" s="80"/>
    </row>
    <row r="39" spans="1:11" ht="14.1" customHeight="1" thickBot="1">
      <c r="A39" s="291" t="s">
        <v>101</v>
      </c>
      <c r="B39" s="276"/>
      <c r="C39" s="328"/>
      <c r="D39" s="328"/>
      <c r="E39" s="199"/>
      <c r="F39" s="291" t="s">
        <v>102</v>
      </c>
      <c r="G39" s="276"/>
      <c r="H39" s="328"/>
      <c r="I39" s="328"/>
      <c r="J39" s="76">
        <f>SUM(J28:J38)</f>
        <v>0</v>
      </c>
      <c r="K39" s="76">
        <f>SUM(K28:K38)</f>
        <v>0</v>
      </c>
    </row>
    <row r="40" spans="1:11" ht="14.1" customHeight="1">
      <c r="A40" s="291"/>
      <c r="B40" s="328"/>
      <c r="C40" s="328"/>
      <c r="D40" s="328"/>
      <c r="E40" s="199"/>
      <c r="F40" s="291" t="s">
        <v>103</v>
      </c>
      <c r="G40" s="276"/>
      <c r="H40" s="276"/>
      <c r="I40" s="276"/>
      <c r="J40" s="88"/>
      <c r="K40" s="89"/>
    </row>
    <row r="41" spans="1:11" ht="14.1" customHeight="1">
      <c r="A41" s="291" t="s">
        <v>104</v>
      </c>
      <c r="B41" s="276"/>
      <c r="C41" s="328"/>
      <c r="D41" s="328"/>
      <c r="E41" s="199"/>
      <c r="F41" s="291" t="s">
        <v>105</v>
      </c>
      <c r="G41" s="276"/>
      <c r="H41" s="276"/>
      <c r="I41" s="276"/>
      <c r="J41" s="68"/>
      <c r="K41" s="68"/>
    </row>
    <row r="42" spans="1:11" ht="14.25">
      <c r="A42" s="291" t="s">
        <v>284</v>
      </c>
      <c r="B42" s="276"/>
      <c r="C42" s="276"/>
      <c r="D42" s="276"/>
      <c r="E42" s="199"/>
      <c r="F42" s="291" t="s">
        <v>106</v>
      </c>
      <c r="G42" s="276"/>
      <c r="H42" s="276"/>
      <c r="I42" s="276"/>
      <c r="J42" s="90"/>
      <c r="K42" s="90"/>
    </row>
    <row r="43" spans="1:11" ht="14.25">
      <c r="A43" s="291" t="s">
        <v>28</v>
      </c>
      <c r="B43" s="276"/>
      <c r="C43" s="328"/>
      <c r="D43" s="328"/>
      <c r="E43" s="199"/>
      <c r="F43" s="291" t="s">
        <v>57</v>
      </c>
      <c r="G43" s="276"/>
      <c r="H43" s="328"/>
      <c r="I43" s="328"/>
      <c r="J43" s="90"/>
      <c r="K43" s="90"/>
    </row>
    <row r="44" spans="1:11" ht="14.25">
      <c r="A44" s="291" t="s">
        <v>322</v>
      </c>
      <c r="B44" s="276"/>
      <c r="C44" s="276"/>
      <c r="D44" s="276"/>
      <c r="E44" s="199"/>
      <c r="F44" s="291" t="s">
        <v>107</v>
      </c>
      <c r="G44" s="276"/>
      <c r="H44" s="276"/>
      <c r="I44" s="276"/>
      <c r="J44" s="90"/>
      <c r="K44" s="90"/>
    </row>
    <row r="45" spans="1:11" ht="14.1" customHeight="1">
      <c r="A45" s="291"/>
      <c r="B45" s="328"/>
      <c r="C45" s="328"/>
      <c r="D45" s="328"/>
      <c r="E45" s="199"/>
      <c r="F45" s="291" t="s">
        <v>108</v>
      </c>
      <c r="G45" s="276"/>
      <c r="H45" s="276"/>
      <c r="I45" s="276"/>
      <c r="J45" s="90"/>
      <c r="K45" s="90"/>
    </row>
    <row r="46" spans="1:11" ht="14.1" customHeight="1">
      <c r="A46" s="291" t="s">
        <v>81</v>
      </c>
      <c r="B46" s="276"/>
      <c r="C46" s="276"/>
      <c r="D46" s="276"/>
      <c r="E46" s="199"/>
      <c r="F46" s="291" t="s">
        <v>81</v>
      </c>
      <c r="G46" s="276"/>
      <c r="H46" s="328"/>
      <c r="I46" s="328"/>
      <c r="J46" s="90"/>
      <c r="K46" s="90"/>
    </row>
    <row r="47" spans="1:11" ht="14.25">
      <c r="A47" s="291" t="s">
        <v>109</v>
      </c>
      <c r="B47" s="276"/>
      <c r="C47" s="276"/>
      <c r="D47" s="276"/>
      <c r="E47" s="199"/>
      <c r="F47" s="291" t="str">
        <f>A47</f>
        <v>Comptes de liaison exploitation</v>
      </c>
      <c r="G47" s="276"/>
      <c r="H47" s="276"/>
      <c r="I47" s="276"/>
      <c r="J47" s="90"/>
      <c r="K47" s="90"/>
    </row>
    <row r="48" spans="1:11" ht="14.1" customHeight="1" thickBot="1">
      <c r="A48" s="81" t="s">
        <v>110</v>
      </c>
      <c r="B48" s="278">
        <f>SUM(B36:B47)</f>
        <v>0</v>
      </c>
      <c r="C48" s="278">
        <f>SUM(C36:C47)</f>
        <v>0</v>
      </c>
      <c r="D48" s="278">
        <f>SUM(D36:D47)</f>
        <v>0</v>
      </c>
      <c r="E48" s="199"/>
      <c r="F48" s="82" t="s">
        <v>60</v>
      </c>
      <c r="G48" s="278">
        <f>SUM(G36:G47)</f>
        <v>0</v>
      </c>
      <c r="H48" s="278">
        <f>SUM(H36:H47)</f>
        <v>0</v>
      </c>
      <c r="I48" s="278">
        <f>SUM(I36:I47)</f>
        <v>0</v>
      </c>
      <c r="J48" s="90">
        <f>SUM(J41:J47)</f>
        <v>0</v>
      </c>
      <c r="K48" s="90">
        <f>SUM(K41:K47)</f>
        <v>0</v>
      </c>
    </row>
    <row r="49" spans="1:14" ht="30" customHeight="1" thickBot="1">
      <c r="A49" s="91" t="s">
        <v>111</v>
      </c>
      <c r="B49" s="283">
        <f>IF((B48&gt;=G48),B48-G48,)</f>
        <v>0</v>
      </c>
      <c r="C49" s="283">
        <f>IF((C48&gt;=H48),C48-H48,)</f>
        <v>0</v>
      </c>
      <c r="D49" s="283">
        <f>IF((D48&gt;=I48),D48-I48,)</f>
        <v>0</v>
      </c>
      <c r="E49" s="199"/>
      <c r="F49" s="92" t="s">
        <v>112</v>
      </c>
      <c r="G49" s="281">
        <f>IF((B48&lt;=G48),G48-B48,0)</f>
        <v>0</v>
      </c>
      <c r="H49" s="281">
        <f>IF((C48&lt;=H48),H48-C48,0)</f>
        <v>0</v>
      </c>
      <c r="I49" s="281">
        <f>IF((D48&lt;=I48),I48-D48,0)</f>
        <v>0</v>
      </c>
      <c r="J49" s="90" t="e">
        <f>IF((J48&gt;=#REF!),J48-#REF!,)</f>
        <v>#REF!</v>
      </c>
      <c r="K49" s="90" t="e">
        <f>IF((K48&gt;=#REF!),K48-#REF!,)</f>
        <v>#REF!</v>
      </c>
    </row>
    <row r="50" spans="1:14" ht="14.1" customHeight="1">
      <c r="A50" s="86" t="s">
        <v>113</v>
      </c>
      <c r="B50" s="328"/>
      <c r="C50" s="328"/>
      <c r="D50" s="328"/>
      <c r="E50" s="199"/>
      <c r="F50" s="87" t="s">
        <v>114</v>
      </c>
      <c r="G50" s="328"/>
      <c r="H50" s="328"/>
      <c r="I50" s="328"/>
      <c r="J50" s="90"/>
      <c r="K50" s="90"/>
    </row>
    <row r="51" spans="1:14" ht="14.1" customHeight="1">
      <c r="A51" s="291" t="s">
        <v>26</v>
      </c>
      <c r="B51" s="276"/>
      <c r="C51" s="328"/>
      <c r="D51" s="328"/>
      <c r="E51" s="199"/>
      <c r="F51" s="291" t="s">
        <v>115</v>
      </c>
      <c r="G51" s="276"/>
      <c r="H51" s="328"/>
      <c r="I51" s="328"/>
      <c r="J51" s="93" t="e">
        <f>#REF!+J24+J39+J48</f>
        <v>#REF!</v>
      </c>
      <c r="K51" s="93" t="e">
        <f>#REF!+K24+K39+K48</f>
        <v>#REF!</v>
      </c>
    </row>
    <row r="52" spans="1:14">
      <c r="A52" s="291" t="s">
        <v>27</v>
      </c>
      <c r="B52" s="276"/>
      <c r="C52" s="328"/>
      <c r="D52" s="328"/>
      <c r="E52" s="199"/>
      <c r="F52" s="291" t="s">
        <v>116</v>
      </c>
      <c r="G52" s="276"/>
      <c r="H52" s="276"/>
      <c r="I52" s="276"/>
      <c r="J52" s="94"/>
      <c r="K52" s="94"/>
    </row>
    <row r="53" spans="1:14">
      <c r="A53" s="291" t="s">
        <v>81</v>
      </c>
      <c r="B53" s="276"/>
      <c r="C53" s="276"/>
      <c r="D53" s="276"/>
      <c r="E53" s="199"/>
      <c r="F53" s="291" t="s">
        <v>117</v>
      </c>
      <c r="G53" s="276"/>
      <c r="H53" s="328"/>
      <c r="I53" s="328"/>
      <c r="J53" s="94"/>
      <c r="K53" s="94"/>
    </row>
    <row r="54" spans="1:14">
      <c r="A54" s="291"/>
      <c r="B54" s="328"/>
      <c r="C54" s="328"/>
      <c r="D54" s="328"/>
      <c r="E54" s="199"/>
      <c r="F54" s="291" t="s">
        <v>118</v>
      </c>
      <c r="G54" s="276"/>
      <c r="H54" s="276"/>
      <c r="I54" s="276"/>
    </row>
    <row r="55" spans="1:14" s="57" customFormat="1">
      <c r="A55" s="291"/>
      <c r="B55" s="328"/>
      <c r="C55" s="328"/>
      <c r="D55" s="328"/>
      <c r="E55" s="199"/>
      <c r="F55" s="291" t="s">
        <v>119</v>
      </c>
      <c r="G55" s="276"/>
      <c r="H55" s="276"/>
      <c r="I55" s="276"/>
    </row>
    <row r="56" spans="1:14">
      <c r="A56" s="291"/>
      <c r="B56" s="328"/>
      <c r="C56" s="328"/>
      <c r="D56" s="328"/>
      <c r="E56" s="199"/>
      <c r="F56" s="291" t="s">
        <v>81</v>
      </c>
      <c r="G56" s="276"/>
      <c r="H56" s="276"/>
      <c r="I56" s="276"/>
    </row>
    <row r="57" spans="1:14">
      <c r="A57" s="291" t="s">
        <v>120</v>
      </c>
      <c r="B57" s="276"/>
      <c r="C57" s="276"/>
      <c r="D57" s="276"/>
      <c r="E57" s="199"/>
      <c r="F57" s="291" t="s">
        <v>120</v>
      </c>
      <c r="G57" s="276"/>
      <c r="H57" s="276"/>
      <c r="I57" s="276"/>
    </row>
    <row r="58" spans="1:14" ht="13.5" thickBot="1">
      <c r="A58" s="81" t="s">
        <v>121</v>
      </c>
      <c r="B58" s="422">
        <f>SUM(B50:B57)</f>
        <v>0</v>
      </c>
      <c r="C58" s="422">
        <f>SUM(C50:C57)</f>
        <v>0</v>
      </c>
      <c r="D58" s="422">
        <f>SUM(D50:D57)</f>
        <v>0</v>
      </c>
      <c r="E58" s="199"/>
      <c r="F58" s="82" t="s">
        <v>122</v>
      </c>
      <c r="G58" s="422">
        <f>SUM(G50:G57)</f>
        <v>0</v>
      </c>
      <c r="H58" s="422">
        <f>SUM(H50:H57)</f>
        <v>0</v>
      </c>
      <c r="I58" s="422">
        <f>SUM(I50:I57)</f>
        <v>0</v>
      </c>
    </row>
    <row r="59" spans="1:14" ht="30" customHeight="1" thickBot="1">
      <c r="A59" s="95" t="s">
        <v>123</v>
      </c>
      <c r="B59" s="423">
        <f>IF((B58&gt;=G58),B58-G58,)</f>
        <v>0</v>
      </c>
      <c r="C59" s="423">
        <f>IF((C58&gt;=H58),C58-H58,)</f>
        <v>0</v>
      </c>
      <c r="D59" s="423">
        <f>IF((D58&gt;=I58),D58-I58,)</f>
        <v>0</v>
      </c>
      <c r="E59" s="199"/>
      <c r="F59" s="96" t="s">
        <v>124</v>
      </c>
      <c r="G59" s="423">
        <f>IF((G58&gt;=B58),G58-B58,)</f>
        <v>0</v>
      </c>
      <c r="H59" s="423">
        <f>IF((H58&gt;=C58),H58-C58,)</f>
        <v>0</v>
      </c>
      <c r="I59" s="423">
        <f>IF((I58&gt;=D58),I58-D58,)</f>
        <v>0</v>
      </c>
    </row>
    <row r="60" spans="1:14" ht="30" customHeight="1">
      <c r="A60" s="97" t="s">
        <v>125</v>
      </c>
      <c r="B60" s="424">
        <f>B20+B33+B48+B58</f>
        <v>0</v>
      </c>
      <c r="C60" s="424">
        <f>C20+C33+C48+C58</f>
        <v>0</v>
      </c>
      <c r="D60" s="424">
        <f>D20+D33+D48+D58</f>
        <v>0</v>
      </c>
      <c r="E60" s="199"/>
      <c r="F60" s="55" t="s">
        <v>126</v>
      </c>
      <c r="G60" s="424">
        <f>G20+G33+G48+G58</f>
        <v>0</v>
      </c>
      <c r="H60" s="424">
        <f>H20+H33+H48+H58</f>
        <v>0</v>
      </c>
      <c r="I60" s="424">
        <f>I20+I33+I48+I58</f>
        <v>0</v>
      </c>
    </row>
    <row r="61" spans="1:14">
      <c r="A61" s="332"/>
      <c r="B61" s="333"/>
      <c r="C61" s="333"/>
      <c r="N61" s="284"/>
    </row>
    <row r="62" spans="1:14">
      <c r="A62" s="98" t="s">
        <v>127</v>
      </c>
      <c r="B62" s="333"/>
      <c r="C62" s="333"/>
    </row>
    <row r="63" spans="1:14">
      <c r="A63" s="98" t="s">
        <v>285</v>
      </c>
      <c r="B63" s="333"/>
      <c r="C63" s="333"/>
    </row>
    <row r="64" spans="1:14">
      <c r="A64" s="98" t="s">
        <v>286</v>
      </c>
      <c r="B64" s="332"/>
      <c r="C64" s="332"/>
    </row>
    <row r="65" spans="1:4">
      <c r="A65" s="98" t="s">
        <v>287</v>
      </c>
      <c r="B65" s="332"/>
      <c r="C65" s="332"/>
    </row>
    <row r="66" spans="1:4">
      <c r="A66" s="98" t="s">
        <v>288</v>
      </c>
      <c r="B66" s="332"/>
      <c r="C66" s="332"/>
    </row>
    <row r="67" spans="1:4">
      <c r="A67" s="98" t="s">
        <v>289</v>
      </c>
      <c r="B67" s="332"/>
      <c r="C67" s="332"/>
    </row>
    <row r="68" spans="1:4">
      <c r="A68" s="98" t="s">
        <v>290</v>
      </c>
      <c r="B68" s="332"/>
      <c r="C68" s="332"/>
    </row>
    <row r="69" spans="1:4">
      <c r="A69" s="99"/>
    </row>
    <row r="70" spans="1:4">
      <c r="A70" s="99"/>
    </row>
    <row r="71" spans="1:4">
      <c r="A71" s="425" t="s">
        <v>323</v>
      </c>
      <c r="B71" s="426">
        <f>IF(G60-B60=0,0,G60-B60)</f>
        <v>0</v>
      </c>
      <c r="C71" s="426">
        <f>IF(H60-C60=0,0,H60-C60)</f>
        <v>0</v>
      </c>
      <c r="D71" s="426">
        <f>IF(I60-D60=0,0,I60-D60)</f>
        <v>0</v>
      </c>
    </row>
    <row r="72" spans="1:4">
      <c r="A72" s="99"/>
      <c r="B72" s="427" t="str">
        <f>IF(B71&lt;0.1,"Ok","Ecart")</f>
        <v>Ok</v>
      </c>
      <c r="C72" s="427" t="str">
        <f>IF(C71&lt;0.1,"Ok","Ecart")</f>
        <v>Ok</v>
      </c>
      <c r="D72" s="427" t="str">
        <f>IF(D71&lt;0.1,"Ok","Ecart")</f>
        <v>Ok</v>
      </c>
    </row>
    <row r="73" spans="1:4">
      <c r="A73" s="99"/>
    </row>
    <row r="74" spans="1:4">
      <c r="A74" s="99"/>
    </row>
    <row r="75" spans="1:4">
      <c r="A75" s="99"/>
    </row>
    <row r="76" spans="1:4">
      <c r="A76" s="99"/>
    </row>
    <row r="77" spans="1:4">
      <c r="A77" s="99"/>
    </row>
    <row r="78" spans="1:4">
      <c r="A78" s="99"/>
    </row>
    <row r="79" spans="1:4">
      <c r="A79" s="99"/>
    </row>
    <row r="80" spans="1:4">
      <c r="A80" s="99"/>
    </row>
    <row r="81" spans="1:1">
      <c r="A81" s="99"/>
    </row>
    <row r="82" spans="1:1">
      <c r="A82" s="99"/>
    </row>
    <row r="83" spans="1:1">
      <c r="A83" s="99"/>
    </row>
    <row r="84" spans="1:1">
      <c r="A84" s="99"/>
    </row>
    <row r="85" spans="1:1">
      <c r="A85" s="99"/>
    </row>
    <row r="86" spans="1:1">
      <c r="A86" s="99"/>
    </row>
    <row r="87" spans="1:1">
      <c r="A87" s="99"/>
    </row>
    <row r="88" spans="1:1">
      <c r="A88" s="99"/>
    </row>
    <row r="89" spans="1:1">
      <c r="A89" s="99"/>
    </row>
    <row r="90" spans="1:1">
      <c r="A90" s="99"/>
    </row>
    <row r="91" spans="1:1">
      <c r="A91" s="99"/>
    </row>
    <row r="92" spans="1:1">
      <c r="A92" s="99"/>
    </row>
    <row r="93" spans="1:1">
      <c r="A93" s="99"/>
    </row>
    <row r="94" spans="1:1">
      <c r="A94" s="99"/>
    </row>
    <row r="95" spans="1:1">
      <c r="A95" s="99"/>
    </row>
    <row r="96" spans="1:1">
      <c r="A96" s="99"/>
    </row>
    <row r="97" spans="1:1">
      <c r="A97" s="99"/>
    </row>
    <row r="98" spans="1:1">
      <c r="A98" s="99"/>
    </row>
    <row r="99" spans="1:1">
      <c r="A99" s="99"/>
    </row>
    <row r="100" spans="1:1">
      <c r="A100" s="99"/>
    </row>
    <row r="101" spans="1:1">
      <c r="A101" s="99"/>
    </row>
    <row r="102" spans="1:1">
      <c r="A102" s="99"/>
    </row>
    <row r="103" spans="1:1">
      <c r="A103" s="99"/>
    </row>
    <row r="104" spans="1:1">
      <c r="A104" s="99"/>
    </row>
    <row r="105" spans="1:1">
      <c r="A105" s="99"/>
    </row>
    <row r="106" spans="1:1">
      <c r="A106" s="99"/>
    </row>
    <row r="107" spans="1:1">
      <c r="A107" s="99"/>
    </row>
    <row r="108" spans="1:1">
      <c r="A108" s="99"/>
    </row>
    <row r="109" spans="1:1">
      <c r="A109" s="99"/>
    </row>
    <row r="110" spans="1:1">
      <c r="A110" s="99"/>
    </row>
    <row r="111" spans="1:1">
      <c r="A111" s="99"/>
    </row>
    <row r="112" spans="1:1">
      <c r="A112" s="99"/>
    </row>
    <row r="113" spans="1:1">
      <c r="A113" s="99"/>
    </row>
    <row r="114" spans="1:1">
      <c r="A114" s="99"/>
    </row>
    <row r="115" spans="1:1">
      <c r="A115" s="99"/>
    </row>
    <row r="116" spans="1:1">
      <c r="A116" s="99"/>
    </row>
    <row r="117" spans="1:1">
      <c r="A117" s="99"/>
    </row>
    <row r="118" spans="1:1">
      <c r="A118" s="99"/>
    </row>
    <row r="119" spans="1:1">
      <c r="A119" s="99"/>
    </row>
    <row r="120" spans="1:1">
      <c r="A120" s="99"/>
    </row>
    <row r="121" spans="1:1">
      <c r="A121" s="99"/>
    </row>
    <row r="122" spans="1:1">
      <c r="A122" s="99"/>
    </row>
    <row r="123" spans="1:1">
      <c r="A123" s="99"/>
    </row>
    <row r="124" spans="1:1">
      <c r="A124" s="99"/>
    </row>
    <row r="125" spans="1:1">
      <c r="A125" s="99"/>
    </row>
    <row r="126" spans="1:1">
      <c r="A126" s="99"/>
    </row>
    <row r="127" spans="1:1">
      <c r="A127" s="99"/>
    </row>
    <row r="128" spans="1:1">
      <c r="A128" s="99"/>
    </row>
    <row r="129" spans="1:1">
      <c r="A129" s="99"/>
    </row>
    <row r="130" spans="1:1">
      <c r="A130" s="99"/>
    </row>
    <row r="131" spans="1:1">
      <c r="A131" s="99"/>
    </row>
    <row r="132" spans="1:1">
      <c r="A132" s="99"/>
    </row>
    <row r="133" spans="1:1">
      <c r="A133" s="99"/>
    </row>
    <row r="134" spans="1:1">
      <c r="A134" s="99"/>
    </row>
    <row r="135" spans="1:1">
      <c r="A135" s="99"/>
    </row>
    <row r="136" spans="1:1">
      <c r="A136" s="99"/>
    </row>
    <row r="137" spans="1:1">
      <c r="A137" s="99"/>
    </row>
    <row r="138" spans="1:1">
      <c r="A138" s="99"/>
    </row>
    <row r="139" spans="1:1">
      <c r="A139" s="99"/>
    </row>
    <row r="140" spans="1:1">
      <c r="A140" s="99"/>
    </row>
    <row r="141" spans="1:1">
      <c r="A141" s="99"/>
    </row>
    <row r="142" spans="1:1">
      <c r="A142" s="99"/>
    </row>
    <row r="143" spans="1:1">
      <c r="A143" s="99"/>
    </row>
    <row r="144" spans="1:1">
      <c r="A144" s="99"/>
    </row>
    <row r="145" spans="1:1">
      <c r="A145" s="99"/>
    </row>
    <row r="146" spans="1:1">
      <c r="A146" s="99"/>
    </row>
    <row r="147" spans="1:1">
      <c r="A147" s="99"/>
    </row>
    <row r="148" spans="1:1">
      <c r="A148" s="99"/>
    </row>
    <row r="149" spans="1:1">
      <c r="A149" s="99"/>
    </row>
    <row r="150" spans="1:1">
      <c r="A150" s="99"/>
    </row>
    <row r="151" spans="1:1">
      <c r="A151" s="99"/>
    </row>
    <row r="152" spans="1:1">
      <c r="A152" s="99"/>
    </row>
    <row r="153" spans="1:1">
      <c r="A153" s="99"/>
    </row>
    <row r="154" spans="1:1">
      <c r="A154" s="99"/>
    </row>
    <row r="155" spans="1:1">
      <c r="A155" s="99"/>
    </row>
    <row r="156" spans="1:1">
      <c r="A156" s="99"/>
    </row>
    <row r="157" spans="1:1">
      <c r="A157" s="99"/>
    </row>
    <row r="158" spans="1:1">
      <c r="A158" s="99"/>
    </row>
    <row r="159" spans="1:1">
      <c r="A159" s="99"/>
    </row>
    <row r="160" spans="1:1">
      <c r="A160" s="99"/>
    </row>
    <row r="161" spans="1:1">
      <c r="A161" s="99"/>
    </row>
    <row r="162" spans="1:1">
      <c r="A162" s="99"/>
    </row>
    <row r="163" spans="1:1">
      <c r="A163" s="99"/>
    </row>
    <row r="164" spans="1:1">
      <c r="A164" s="99"/>
    </row>
    <row r="165" spans="1:1">
      <c r="A165" s="99"/>
    </row>
    <row r="166" spans="1:1">
      <c r="A166" s="99"/>
    </row>
    <row r="167" spans="1:1">
      <c r="A167" s="99"/>
    </row>
    <row r="168" spans="1:1">
      <c r="A168" s="99"/>
    </row>
    <row r="169" spans="1:1">
      <c r="A169" s="99"/>
    </row>
    <row r="170" spans="1:1">
      <c r="A170" s="99"/>
    </row>
    <row r="171" spans="1:1">
      <c r="A171" s="99"/>
    </row>
    <row r="172" spans="1:1">
      <c r="A172" s="99"/>
    </row>
    <row r="173" spans="1:1">
      <c r="A173" s="99"/>
    </row>
    <row r="174" spans="1:1">
      <c r="A174" s="99"/>
    </row>
    <row r="175" spans="1:1">
      <c r="A175" s="99"/>
    </row>
    <row r="176" spans="1:1">
      <c r="A176" s="99"/>
    </row>
    <row r="177" spans="1:1">
      <c r="A177" s="99"/>
    </row>
    <row r="178" spans="1:1">
      <c r="A178" s="99"/>
    </row>
    <row r="179" spans="1:1">
      <c r="A179" s="99"/>
    </row>
    <row r="180" spans="1:1">
      <c r="A180" s="99"/>
    </row>
    <row r="181" spans="1:1">
      <c r="A181" s="99"/>
    </row>
    <row r="182" spans="1:1">
      <c r="A182" s="99"/>
    </row>
    <row r="183" spans="1:1">
      <c r="A183" s="99"/>
    </row>
    <row r="184" spans="1:1">
      <c r="A184" s="99"/>
    </row>
    <row r="185" spans="1:1">
      <c r="A185" s="99"/>
    </row>
    <row r="186" spans="1:1">
      <c r="A186" s="99"/>
    </row>
    <row r="187" spans="1:1">
      <c r="A187" s="99"/>
    </row>
    <row r="188" spans="1:1">
      <c r="A188" s="99"/>
    </row>
    <row r="189" spans="1:1">
      <c r="A189" s="99"/>
    </row>
    <row r="190" spans="1:1">
      <c r="A190" s="99"/>
    </row>
    <row r="191" spans="1:1">
      <c r="A191" s="99"/>
    </row>
    <row r="192" spans="1:1">
      <c r="A192" s="99"/>
    </row>
    <row r="193" spans="1:1">
      <c r="A193" s="99"/>
    </row>
    <row r="194" spans="1:1">
      <c r="A194" s="99"/>
    </row>
    <row r="195" spans="1:1">
      <c r="A195" s="99"/>
    </row>
    <row r="196" spans="1:1">
      <c r="A196" s="99"/>
    </row>
    <row r="197" spans="1:1">
      <c r="A197" s="99"/>
    </row>
    <row r="198" spans="1:1">
      <c r="A198" s="99"/>
    </row>
    <row r="199" spans="1:1">
      <c r="A199" s="99"/>
    </row>
    <row r="200" spans="1:1">
      <c r="A200" s="99"/>
    </row>
    <row r="201" spans="1:1">
      <c r="A201" s="99"/>
    </row>
    <row r="202" spans="1:1">
      <c r="A202" s="99"/>
    </row>
    <row r="203" spans="1:1">
      <c r="A203" s="99"/>
    </row>
    <row r="204" spans="1:1">
      <c r="A204" s="99"/>
    </row>
    <row r="205" spans="1:1">
      <c r="A205" s="99"/>
    </row>
    <row r="206" spans="1:1">
      <c r="A206" s="99"/>
    </row>
    <row r="207" spans="1:1">
      <c r="A207" s="99"/>
    </row>
    <row r="208" spans="1:1">
      <c r="A208" s="99"/>
    </row>
    <row r="209" spans="1:1">
      <c r="A209" s="99"/>
    </row>
    <row r="210" spans="1:1">
      <c r="A210" s="99"/>
    </row>
    <row r="211" spans="1:1">
      <c r="A211" s="99"/>
    </row>
    <row r="212" spans="1:1">
      <c r="A212" s="99"/>
    </row>
    <row r="213" spans="1:1">
      <c r="A213" s="99"/>
    </row>
    <row r="214" spans="1:1">
      <c r="A214" s="99"/>
    </row>
    <row r="215" spans="1:1">
      <c r="A215" s="99"/>
    </row>
    <row r="216" spans="1:1">
      <c r="A216" s="99"/>
    </row>
    <row r="217" spans="1:1">
      <c r="A217" s="99"/>
    </row>
    <row r="218" spans="1:1">
      <c r="A218" s="99"/>
    </row>
    <row r="219" spans="1:1">
      <c r="A219" s="99"/>
    </row>
    <row r="220" spans="1:1">
      <c r="A220" s="99"/>
    </row>
    <row r="221" spans="1:1">
      <c r="A221" s="99"/>
    </row>
    <row r="222" spans="1:1">
      <c r="A222" s="99"/>
    </row>
    <row r="223" spans="1:1">
      <c r="A223" s="99"/>
    </row>
    <row r="224" spans="1:1">
      <c r="A224" s="99"/>
    </row>
    <row r="225" spans="1:1">
      <c r="A225" s="99"/>
    </row>
    <row r="226" spans="1:1">
      <c r="A226" s="99"/>
    </row>
    <row r="227" spans="1:1">
      <c r="A227" s="99"/>
    </row>
    <row r="228" spans="1:1">
      <c r="A228" s="99"/>
    </row>
    <row r="229" spans="1:1">
      <c r="A229" s="99"/>
    </row>
    <row r="230" spans="1:1">
      <c r="A230" s="99"/>
    </row>
    <row r="231" spans="1:1">
      <c r="A231" s="99"/>
    </row>
    <row r="232" spans="1:1">
      <c r="A232" s="99"/>
    </row>
    <row r="233" spans="1:1">
      <c r="A233" s="99"/>
    </row>
    <row r="234" spans="1:1">
      <c r="A234" s="99"/>
    </row>
    <row r="235" spans="1:1">
      <c r="A235" s="99"/>
    </row>
    <row r="236" spans="1:1">
      <c r="A236" s="99"/>
    </row>
    <row r="237" spans="1:1">
      <c r="A237" s="99"/>
    </row>
    <row r="238" spans="1:1">
      <c r="A238" s="99"/>
    </row>
    <row r="239" spans="1:1">
      <c r="A239" s="99"/>
    </row>
    <row r="240" spans="1:1">
      <c r="A240" s="99"/>
    </row>
    <row r="241" spans="1:1">
      <c r="A241" s="99"/>
    </row>
    <row r="242" spans="1:1">
      <c r="A242" s="99"/>
    </row>
    <row r="243" spans="1:1">
      <c r="A243" s="99"/>
    </row>
    <row r="244" spans="1:1">
      <c r="A244" s="99"/>
    </row>
    <row r="245" spans="1:1">
      <c r="A245" s="99"/>
    </row>
    <row r="246" spans="1:1">
      <c r="A246" s="99"/>
    </row>
    <row r="247" spans="1:1">
      <c r="A247" s="99"/>
    </row>
    <row r="248" spans="1:1">
      <c r="A248" s="99"/>
    </row>
    <row r="249" spans="1:1">
      <c r="A249" s="99"/>
    </row>
    <row r="250" spans="1:1">
      <c r="A250" s="99"/>
    </row>
    <row r="251" spans="1:1">
      <c r="A251" s="99"/>
    </row>
    <row r="252" spans="1:1">
      <c r="A252" s="99"/>
    </row>
    <row r="253" spans="1:1">
      <c r="A253" s="99"/>
    </row>
    <row r="254" spans="1:1">
      <c r="A254" s="99"/>
    </row>
    <row r="255" spans="1:1">
      <c r="A255" s="99"/>
    </row>
    <row r="256" spans="1:1">
      <c r="A256" s="99"/>
    </row>
    <row r="257" spans="1:1">
      <c r="A257" s="99"/>
    </row>
    <row r="258" spans="1:1">
      <c r="A258" s="99"/>
    </row>
    <row r="259" spans="1:1">
      <c r="A259" s="99"/>
    </row>
    <row r="260" spans="1:1">
      <c r="A260" s="99"/>
    </row>
    <row r="261" spans="1:1">
      <c r="A261" s="99"/>
    </row>
    <row r="262" spans="1:1">
      <c r="A262" s="99"/>
    </row>
    <row r="263" spans="1:1">
      <c r="A263" s="99"/>
    </row>
    <row r="264" spans="1:1">
      <c r="A264" s="99"/>
    </row>
    <row r="265" spans="1:1">
      <c r="A265" s="99"/>
    </row>
    <row r="266" spans="1:1">
      <c r="A266" s="99"/>
    </row>
    <row r="267" spans="1:1">
      <c r="A267" s="99"/>
    </row>
    <row r="268" spans="1:1">
      <c r="A268" s="99"/>
    </row>
    <row r="269" spans="1:1">
      <c r="A269" s="99"/>
    </row>
    <row r="270" spans="1:1">
      <c r="A270" s="99"/>
    </row>
    <row r="271" spans="1:1">
      <c r="A271" s="99"/>
    </row>
    <row r="272" spans="1:1">
      <c r="A272" s="99"/>
    </row>
    <row r="273" spans="1:1">
      <c r="A273" s="99"/>
    </row>
    <row r="274" spans="1:1">
      <c r="A274" s="99"/>
    </row>
    <row r="275" spans="1:1">
      <c r="A275" s="99"/>
    </row>
    <row r="276" spans="1:1">
      <c r="A276" s="99"/>
    </row>
    <row r="277" spans="1:1">
      <c r="A277" s="99"/>
    </row>
    <row r="278" spans="1:1">
      <c r="A278" s="99"/>
    </row>
    <row r="279" spans="1:1">
      <c r="A279" s="99"/>
    </row>
    <row r="280" spans="1:1">
      <c r="A280" s="99"/>
    </row>
    <row r="281" spans="1:1">
      <c r="A281" s="99"/>
    </row>
    <row r="282" spans="1:1">
      <c r="A282" s="99"/>
    </row>
    <row r="283" spans="1:1">
      <c r="A283" s="99"/>
    </row>
    <row r="284" spans="1:1">
      <c r="A284" s="99"/>
    </row>
    <row r="285" spans="1:1">
      <c r="A285" s="99"/>
    </row>
    <row r="286" spans="1:1">
      <c r="A286" s="99"/>
    </row>
    <row r="287" spans="1:1">
      <c r="A287" s="99"/>
    </row>
    <row r="288" spans="1:1">
      <c r="A288" s="99"/>
    </row>
    <row r="289" spans="1:1">
      <c r="A289" s="99"/>
    </row>
    <row r="290" spans="1:1">
      <c r="A290" s="99"/>
    </row>
    <row r="291" spans="1:1">
      <c r="A291" s="99"/>
    </row>
    <row r="292" spans="1:1">
      <c r="A292" s="99"/>
    </row>
    <row r="293" spans="1:1">
      <c r="A293" s="99"/>
    </row>
    <row r="294" spans="1:1">
      <c r="A294" s="99"/>
    </row>
    <row r="295" spans="1:1">
      <c r="A295" s="99"/>
    </row>
    <row r="296" spans="1:1">
      <c r="A296" s="99"/>
    </row>
    <row r="297" spans="1:1">
      <c r="A297" s="99"/>
    </row>
    <row r="298" spans="1:1">
      <c r="A298" s="99"/>
    </row>
    <row r="299" spans="1:1">
      <c r="A299" s="99"/>
    </row>
    <row r="300" spans="1:1">
      <c r="A300" s="99"/>
    </row>
    <row r="301" spans="1:1">
      <c r="A301" s="99"/>
    </row>
    <row r="302" spans="1:1">
      <c r="A302" s="99"/>
    </row>
    <row r="303" spans="1:1">
      <c r="A303" s="99"/>
    </row>
    <row r="304" spans="1:1">
      <c r="A304" s="99"/>
    </row>
    <row r="305" spans="1:1">
      <c r="A305" s="99"/>
    </row>
    <row r="306" spans="1:1">
      <c r="A306" s="99"/>
    </row>
    <row r="307" spans="1:1">
      <c r="A307" s="99"/>
    </row>
    <row r="308" spans="1:1">
      <c r="A308" s="99"/>
    </row>
    <row r="309" spans="1:1">
      <c r="A309" s="99"/>
    </row>
    <row r="310" spans="1:1">
      <c r="A310" s="99"/>
    </row>
    <row r="311" spans="1:1">
      <c r="A311" s="99"/>
    </row>
    <row r="312" spans="1:1">
      <c r="A312" s="99"/>
    </row>
    <row r="313" spans="1:1">
      <c r="A313" s="99"/>
    </row>
    <row r="314" spans="1:1">
      <c r="A314" s="99"/>
    </row>
    <row r="315" spans="1:1">
      <c r="A315" s="99"/>
    </row>
    <row r="316" spans="1:1">
      <c r="A316" s="99"/>
    </row>
    <row r="317" spans="1:1">
      <c r="A317" s="99"/>
    </row>
    <row r="318" spans="1:1">
      <c r="A318" s="99"/>
    </row>
    <row r="319" spans="1:1">
      <c r="A319" s="99"/>
    </row>
    <row r="320" spans="1:1">
      <c r="A320" s="99"/>
    </row>
    <row r="321" spans="1:1">
      <c r="A321" s="99"/>
    </row>
    <row r="322" spans="1:1">
      <c r="A322" s="99"/>
    </row>
    <row r="323" spans="1:1">
      <c r="A323" s="99"/>
    </row>
    <row r="324" spans="1:1">
      <c r="A324" s="99"/>
    </row>
    <row r="325" spans="1:1">
      <c r="A325" s="99"/>
    </row>
    <row r="326" spans="1:1">
      <c r="A326" s="99"/>
    </row>
    <row r="327" spans="1:1">
      <c r="A327" s="99"/>
    </row>
    <row r="328" spans="1:1">
      <c r="A328" s="99"/>
    </row>
    <row r="329" spans="1:1">
      <c r="A329" s="99"/>
    </row>
    <row r="330" spans="1:1">
      <c r="A330" s="99"/>
    </row>
    <row r="331" spans="1:1">
      <c r="A331" s="99"/>
    </row>
    <row r="332" spans="1:1">
      <c r="A332" s="99"/>
    </row>
    <row r="333" spans="1:1">
      <c r="A333" s="99"/>
    </row>
    <row r="334" spans="1:1">
      <c r="A334" s="99"/>
    </row>
    <row r="335" spans="1:1">
      <c r="A335" s="99"/>
    </row>
    <row r="336" spans="1:1">
      <c r="A336" s="99"/>
    </row>
    <row r="337" spans="1:1">
      <c r="A337" s="99"/>
    </row>
    <row r="338" spans="1:1">
      <c r="A338" s="99"/>
    </row>
    <row r="339" spans="1:1">
      <c r="A339" s="99"/>
    </row>
    <row r="340" spans="1:1">
      <c r="A340" s="99"/>
    </row>
    <row r="341" spans="1:1">
      <c r="A341" s="99"/>
    </row>
    <row r="342" spans="1:1">
      <c r="A342" s="99"/>
    </row>
    <row r="343" spans="1:1">
      <c r="A343" s="99"/>
    </row>
    <row r="344" spans="1:1">
      <c r="A344" s="99"/>
    </row>
    <row r="345" spans="1:1">
      <c r="A345" s="99"/>
    </row>
    <row r="346" spans="1:1">
      <c r="A346" s="99"/>
    </row>
    <row r="347" spans="1:1">
      <c r="A347" s="99"/>
    </row>
    <row r="348" spans="1:1">
      <c r="A348" s="99"/>
    </row>
    <row r="349" spans="1:1">
      <c r="A349" s="99"/>
    </row>
    <row r="350" spans="1:1">
      <c r="A350" s="99"/>
    </row>
    <row r="351" spans="1:1">
      <c r="A351" s="99"/>
    </row>
    <row r="352" spans="1:1">
      <c r="A352" s="99"/>
    </row>
    <row r="353" spans="1:1">
      <c r="A353" s="99"/>
    </row>
    <row r="354" spans="1:1">
      <c r="A354" s="99"/>
    </row>
    <row r="355" spans="1:1">
      <c r="A355" s="99"/>
    </row>
    <row r="356" spans="1:1">
      <c r="A356" s="99"/>
    </row>
    <row r="357" spans="1:1">
      <c r="A357" s="99"/>
    </row>
    <row r="358" spans="1:1">
      <c r="A358" s="99"/>
    </row>
    <row r="359" spans="1:1">
      <c r="A359" s="99"/>
    </row>
    <row r="360" spans="1:1">
      <c r="A360" s="99"/>
    </row>
    <row r="361" spans="1:1">
      <c r="A361" s="99"/>
    </row>
    <row r="362" spans="1:1">
      <c r="A362" s="99"/>
    </row>
    <row r="363" spans="1:1">
      <c r="A363" s="99"/>
    </row>
    <row r="364" spans="1:1">
      <c r="A364" s="99"/>
    </row>
    <row r="365" spans="1:1">
      <c r="A365" s="99"/>
    </row>
    <row r="366" spans="1:1">
      <c r="A366" s="99"/>
    </row>
    <row r="367" spans="1:1">
      <c r="A367" s="99"/>
    </row>
    <row r="368" spans="1:1">
      <c r="A368" s="99"/>
    </row>
    <row r="369" spans="1:1">
      <c r="A369" s="99"/>
    </row>
    <row r="370" spans="1:1">
      <c r="A370" s="99"/>
    </row>
    <row r="371" spans="1:1">
      <c r="A371" s="99"/>
    </row>
    <row r="372" spans="1:1">
      <c r="A372" s="99"/>
    </row>
    <row r="373" spans="1:1">
      <c r="A373" s="99"/>
    </row>
    <row r="374" spans="1:1">
      <c r="A374" s="99"/>
    </row>
    <row r="375" spans="1:1">
      <c r="A375" s="99"/>
    </row>
    <row r="376" spans="1:1">
      <c r="A376" s="99"/>
    </row>
    <row r="377" spans="1:1">
      <c r="A377" s="99"/>
    </row>
    <row r="378" spans="1:1">
      <c r="A378" s="99"/>
    </row>
    <row r="379" spans="1:1">
      <c r="A379" s="99"/>
    </row>
    <row r="380" spans="1:1">
      <c r="A380" s="99"/>
    </row>
    <row r="381" spans="1:1">
      <c r="A381" s="99"/>
    </row>
    <row r="382" spans="1:1">
      <c r="A382" s="99"/>
    </row>
    <row r="383" spans="1:1">
      <c r="A383" s="99"/>
    </row>
    <row r="384" spans="1:1">
      <c r="A384" s="99"/>
    </row>
    <row r="385" spans="1:1">
      <c r="A385" s="99"/>
    </row>
    <row r="386" spans="1:1">
      <c r="A386" s="99"/>
    </row>
    <row r="387" spans="1:1">
      <c r="A387" s="99"/>
    </row>
    <row r="388" spans="1:1">
      <c r="A388" s="99"/>
    </row>
    <row r="389" spans="1:1">
      <c r="A389" s="99"/>
    </row>
    <row r="390" spans="1:1">
      <c r="A390" s="99"/>
    </row>
    <row r="391" spans="1:1">
      <c r="A391" s="99"/>
    </row>
    <row r="392" spans="1:1">
      <c r="A392" s="99"/>
    </row>
    <row r="393" spans="1:1">
      <c r="A393" s="99"/>
    </row>
    <row r="394" spans="1:1">
      <c r="A394" s="99"/>
    </row>
    <row r="395" spans="1:1">
      <c r="A395" s="99"/>
    </row>
    <row r="396" spans="1:1">
      <c r="A396" s="99"/>
    </row>
    <row r="397" spans="1:1">
      <c r="A397" s="99"/>
    </row>
    <row r="398" spans="1:1">
      <c r="A398" s="99"/>
    </row>
    <row r="399" spans="1:1">
      <c r="A399" s="99"/>
    </row>
    <row r="400" spans="1:1">
      <c r="A400" s="99"/>
    </row>
    <row r="401" spans="1:1">
      <c r="A401" s="99"/>
    </row>
    <row r="402" spans="1:1">
      <c r="A402" s="99"/>
    </row>
    <row r="403" spans="1:1">
      <c r="A403" s="99"/>
    </row>
    <row r="404" spans="1:1">
      <c r="A404" s="99"/>
    </row>
    <row r="405" spans="1:1">
      <c r="A405" s="99"/>
    </row>
    <row r="406" spans="1:1">
      <c r="A406" s="99"/>
    </row>
    <row r="407" spans="1:1">
      <c r="A407" s="99"/>
    </row>
    <row r="408" spans="1:1">
      <c r="A408" s="99"/>
    </row>
    <row r="409" spans="1:1">
      <c r="A409" s="99"/>
    </row>
    <row r="410" spans="1:1">
      <c r="A410" s="99"/>
    </row>
    <row r="411" spans="1:1">
      <c r="A411" s="99"/>
    </row>
    <row r="412" spans="1:1">
      <c r="A412" s="99"/>
    </row>
    <row r="413" spans="1:1">
      <c r="A413" s="99"/>
    </row>
    <row r="414" spans="1:1">
      <c r="A414" s="99"/>
    </row>
    <row r="415" spans="1:1">
      <c r="A415" s="99"/>
    </row>
    <row r="416" spans="1:1">
      <c r="A416" s="99"/>
    </row>
    <row r="417" spans="1:1">
      <c r="A417" s="99"/>
    </row>
    <row r="418" spans="1:1">
      <c r="A418" s="99"/>
    </row>
    <row r="419" spans="1:1">
      <c r="A419" s="99"/>
    </row>
    <row r="420" spans="1:1">
      <c r="A420" s="99"/>
    </row>
    <row r="421" spans="1:1">
      <c r="A421" s="99"/>
    </row>
    <row r="422" spans="1:1">
      <c r="A422" s="99"/>
    </row>
    <row r="423" spans="1:1">
      <c r="A423" s="99"/>
    </row>
    <row r="424" spans="1:1">
      <c r="A424" s="99"/>
    </row>
    <row r="425" spans="1:1">
      <c r="A425" s="99"/>
    </row>
    <row r="426" spans="1:1">
      <c r="A426" s="99"/>
    </row>
    <row r="427" spans="1:1">
      <c r="A427" s="99"/>
    </row>
    <row r="428" spans="1:1">
      <c r="A428" s="99"/>
    </row>
    <row r="429" spans="1:1">
      <c r="A429" s="99"/>
    </row>
    <row r="430" spans="1:1">
      <c r="A430" s="99"/>
    </row>
    <row r="431" spans="1:1">
      <c r="A431" s="99"/>
    </row>
    <row r="432" spans="1:1">
      <c r="A432" s="99"/>
    </row>
    <row r="433" spans="1:1">
      <c r="A433" s="99"/>
    </row>
    <row r="434" spans="1:1">
      <c r="A434" s="99"/>
    </row>
    <row r="435" spans="1:1">
      <c r="A435" s="99"/>
    </row>
    <row r="436" spans="1:1">
      <c r="A436" s="99"/>
    </row>
    <row r="437" spans="1:1">
      <c r="A437" s="99"/>
    </row>
    <row r="438" spans="1:1">
      <c r="A438" s="99"/>
    </row>
    <row r="439" spans="1:1">
      <c r="A439" s="99"/>
    </row>
    <row r="440" spans="1:1">
      <c r="A440" s="99"/>
    </row>
    <row r="441" spans="1:1">
      <c r="A441" s="99"/>
    </row>
    <row r="442" spans="1:1">
      <c r="A442" s="99"/>
    </row>
    <row r="443" spans="1:1">
      <c r="A443" s="99"/>
    </row>
    <row r="444" spans="1:1">
      <c r="A444" s="99"/>
    </row>
    <row r="445" spans="1:1">
      <c r="A445" s="99"/>
    </row>
    <row r="446" spans="1:1">
      <c r="A446" s="99"/>
    </row>
    <row r="447" spans="1:1">
      <c r="A447" s="99"/>
    </row>
    <row r="448" spans="1:1">
      <c r="A448" s="99"/>
    </row>
    <row r="449" spans="1:1">
      <c r="A449" s="99"/>
    </row>
    <row r="450" spans="1:1">
      <c r="A450" s="99"/>
    </row>
    <row r="451" spans="1:1">
      <c r="A451" s="99"/>
    </row>
    <row r="452" spans="1:1">
      <c r="A452" s="99"/>
    </row>
    <row r="453" spans="1:1">
      <c r="A453" s="99"/>
    </row>
    <row r="454" spans="1:1">
      <c r="A454" s="99"/>
    </row>
    <row r="455" spans="1:1">
      <c r="A455" s="99"/>
    </row>
    <row r="456" spans="1:1">
      <c r="A456" s="99"/>
    </row>
    <row r="457" spans="1:1">
      <c r="A457" s="99"/>
    </row>
    <row r="458" spans="1:1">
      <c r="A458" s="99"/>
    </row>
    <row r="459" spans="1:1">
      <c r="A459" s="99"/>
    </row>
    <row r="460" spans="1:1">
      <c r="A460" s="99"/>
    </row>
    <row r="461" spans="1:1">
      <c r="A461" s="99"/>
    </row>
    <row r="462" spans="1:1">
      <c r="A462" s="99"/>
    </row>
    <row r="463" spans="1:1">
      <c r="A463" s="99"/>
    </row>
    <row r="464" spans="1:1">
      <c r="A464" s="99"/>
    </row>
    <row r="465" spans="1:1">
      <c r="A465" s="99"/>
    </row>
    <row r="466" spans="1:1">
      <c r="A466" s="99"/>
    </row>
    <row r="467" spans="1:1">
      <c r="A467" s="99"/>
    </row>
    <row r="468" spans="1:1">
      <c r="A468" s="99"/>
    </row>
    <row r="469" spans="1:1">
      <c r="A469" s="99"/>
    </row>
    <row r="470" spans="1:1">
      <c r="A470" s="99"/>
    </row>
    <row r="471" spans="1:1">
      <c r="A471" s="99"/>
    </row>
    <row r="472" spans="1:1">
      <c r="A472" s="99"/>
    </row>
    <row r="473" spans="1:1">
      <c r="A473" s="99"/>
    </row>
    <row r="474" spans="1:1">
      <c r="A474" s="99"/>
    </row>
    <row r="475" spans="1:1">
      <c r="A475" s="99"/>
    </row>
    <row r="476" spans="1:1">
      <c r="A476" s="99"/>
    </row>
    <row r="477" spans="1:1">
      <c r="A477" s="99"/>
    </row>
    <row r="478" spans="1:1">
      <c r="A478" s="99"/>
    </row>
    <row r="479" spans="1:1">
      <c r="A479" s="99"/>
    </row>
    <row r="480" spans="1:1">
      <c r="A480" s="99"/>
    </row>
    <row r="481" spans="1:1">
      <c r="A481" s="99"/>
    </row>
    <row r="482" spans="1:1">
      <c r="A482" s="99"/>
    </row>
    <row r="483" spans="1:1">
      <c r="A483" s="99"/>
    </row>
    <row r="484" spans="1:1">
      <c r="A484" s="99"/>
    </row>
    <row r="485" spans="1:1">
      <c r="A485" s="99"/>
    </row>
    <row r="486" spans="1:1">
      <c r="A486" s="99"/>
    </row>
    <row r="487" spans="1:1">
      <c r="A487" s="99"/>
    </row>
    <row r="488" spans="1:1">
      <c r="A488" s="99"/>
    </row>
    <row r="489" spans="1:1">
      <c r="A489" s="99"/>
    </row>
    <row r="490" spans="1:1">
      <c r="A490" s="99"/>
    </row>
    <row r="491" spans="1:1">
      <c r="A491" s="99"/>
    </row>
    <row r="492" spans="1:1">
      <c r="A492" s="99"/>
    </row>
    <row r="493" spans="1:1">
      <c r="A493" s="99"/>
    </row>
    <row r="494" spans="1:1">
      <c r="A494" s="99"/>
    </row>
    <row r="495" spans="1:1">
      <c r="A495" s="99"/>
    </row>
    <row r="496" spans="1:1">
      <c r="A496" s="99"/>
    </row>
    <row r="497" spans="1:1">
      <c r="A497" s="99"/>
    </row>
    <row r="498" spans="1:1">
      <c r="A498" s="99"/>
    </row>
    <row r="499" spans="1:1">
      <c r="A499" s="99"/>
    </row>
    <row r="500" spans="1:1">
      <c r="A500" s="99"/>
    </row>
    <row r="501" spans="1:1">
      <c r="A501" s="99"/>
    </row>
    <row r="502" spans="1:1">
      <c r="A502" s="99"/>
    </row>
    <row r="503" spans="1:1">
      <c r="A503" s="99"/>
    </row>
    <row r="504" spans="1:1">
      <c r="A504" s="99"/>
    </row>
    <row r="505" spans="1:1">
      <c r="A505" s="99"/>
    </row>
    <row r="506" spans="1:1">
      <c r="A506" s="99"/>
    </row>
    <row r="507" spans="1:1">
      <c r="A507" s="99"/>
    </row>
    <row r="508" spans="1:1">
      <c r="A508" s="99"/>
    </row>
    <row r="509" spans="1:1">
      <c r="A509" s="99"/>
    </row>
    <row r="510" spans="1:1">
      <c r="A510" s="99"/>
    </row>
    <row r="511" spans="1:1">
      <c r="A511" s="99"/>
    </row>
    <row r="512" spans="1:1">
      <c r="A512" s="99"/>
    </row>
    <row r="513" spans="1:1">
      <c r="A513" s="99"/>
    </row>
    <row r="514" spans="1:1">
      <c r="A514" s="99"/>
    </row>
    <row r="515" spans="1:1">
      <c r="A515" s="99"/>
    </row>
    <row r="516" spans="1:1">
      <c r="A516" s="99"/>
    </row>
    <row r="517" spans="1:1">
      <c r="A517" s="99"/>
    </row>
    <row r="518" spans="1:1">
      <c r="A518" s="99"/>
    </row>
    <row r="519" spans="1:1">
      <c r="A519" s="99"/>
    </row>
    <row r="520" spans="1:1">
      <c r="A520" s="99"/>
    </row>
    <row r="521" spans="1:1">
      <c r="A521" s="99"/>
    </row>
    <row r="522" spans="1:1">
      <c r="A522" s="99"/>
    </row>
    <row r="523" spans="1:1">
      <c r="A523" s="99"/>
    </row>
    <row r="524" spans="1:1">
      <c r="A524" s="99"/>
    </row>
    <row r="525" spans="1:1">
      <c r="A525" s="99"/>
    </row>
    <row r="526" spans="1:1">
      <c r="A526" s="99"/>
    </row>
    <row r="527" spans="1:1">
      <c r="A527" s="99"/>
    </row>
    <row r="528" spans="1:1">
      <c r="A528" s="99"/>
    </row>
    <row r="529" spans="1:1">
      <c r="A529" s="99"/>
    </row>
    <row r="530" spans="1:1">
      <c r="A530" s="99"/>
    </row>
    <row r="531" spans="1:1">
      <c r="A531" s="99"/>
    </row>
    <row r="532" spans="1:1">
      <c r="A532" s="99"/>
    </row>
    <row r="533" spans="1:1">
      <c r="A533" s="99"/>
    </row>
    <row r="534" spans="1:1">
      <c r="A534" s="99"/>
    </row>
    <row r="535" spans="1:1">
      <c r="A535" s="99"/>
    </row>
    <row r="536" spans="1:1">
      <c r="A536" s="99"/>
    </row>
    <row r="537" spans="1:1">
      <c r="A537" s="99"/>
    </row>
    <row r="538" spans="1:1">
      <c r="A538" s="99"/>
    </row>
    <row r="539" spans="1:1">
      <c r="A539" s="99"/>
    </row>
    <row r="540" spans="1:1">
      <c r="A540" s="99"/>
    </row>
    <row r="541" spans="1:1">
      <c r="A541" s="99"/>
    </row>
    <row r="542" spans="1:1">
      <c r="A542" s="99"/>
    </row>
    <row r="543" spans="1:1">
      <c r="A543" s="99"/>
    </row>
    <row r="544" spans="1:1">
      <c r="A544" s="99"/>
    </row>
    <row r="545" spans="1:1">
      <c r="A545" s="99"/>
    </row>
    <row r="546" spans="1:1">
      <c r="A546" s="99"/>
    </row>
    <row r="547" spans="1:1">
      <c r="A547" s="99"/>
    </row>
    <row r="548" spans="1:1">
      <c r="A548" s="99"/>
    </row>
    <row r="549" spans="1:1">
      <c r="A549" s="99"/>
    </row>
    <row r="550" spans="1:1">
      <c r="A550" s="99"/>
    </row>
    <row r="551" spans="1:1">
      <c r="A551" s="99"/>
    </row>
    <row r="552" spans="1:1">
      <c r="A552" s="99"/>
    </row>
    <row r="553" spans="1:1">
      <c r="A553" s="99"/>
    </row>
    <row r="554" spans="1:1">
      <c r="A554" s="99"/>
    </row>
    <row r="555" spans="1:1">
      <c r="A555" s="99"/>
    </row>
    <row r="556" spans="1:1">
      <c r="A556" s="99"/>
    </row>
    <row r="557" spans="1:1">
      <c r="A557" s="99"/>
    </row>
    <row r="558" spans="1:1">
      <c r="A558" s="99"/>
    </row>
    <row r="559" spans="1:1">
      <c r="A559" s="99"/>
    </row>
    <row r="560" spans="1:1">
      <c r="A560" s="99"/>
    </row>
    <row r="561" spans="1:1">
      <c r="A561" s="99"/>
    </row>
    <row r="562" spans="1:1">
      <c r="A562" s="99"/>
    </row>
    <row r="563" spans="1:1">
      <c r="A563" s="99"/>
    </row>
    <row r="564" spans="1:1">
      <c r="A564" s="99"/>
    </row>
    <row r="565" spans="1:1">
      <c r="A565" s="99"/>
    </row>
    <row r="566" spans="1:1">
      <c r="A566" s="99"/>
    </row>
    <row r="567" spans="1:1">
      <c r="A567" s="99"/>
    </row>
    <row r="568" spans="1:1">
      <c r="A568" s="99"/>
    </row>
    <row r="569" spans="1:1">
      <c r="A569" s="99"/>
    </row>
    <row r="570" spans="1:1">
      <c r="A570" s="99"/>
    </row>
    <row r="571" spans="1:1">
      <c r="A571" s="99"/>
    </row>
    <row r="572" spans="1:1">
      <c r="A572" s="99"/>
    </row>
    <row r="573" spans="1:1">
      <c r="A573" s="99"/>
    </row>
    <row r="574" spans="1:1">
      <c r="A574" s="99"/>
    </row>
    <row r="575" spans="1:1">
      <c r="A575" s="99"/>
    </row>
    <row r="576" spans="1:1">
      <c r="A576" s="99"/>
    </row>
    <row r="577" spans="1:1">
      <c r="A577" s="99"/>
    </row>
    <row r="578" spans="1:1">
      <c r="A578" s="99"/>
    </row>
    <row r="579" spans="1:1">
      <c r="A579" s="99"/>
    </row>
    <row r="580" spans="1:1">
      <c r="A580" s="99"/>
    </row>
    <row r="581" spans="1:1">
      <c r="A581" s="99"/>
    </row>
    <row r="582" spans="1:1">
      <c r="A582" s="99"/>
    </row>
    <row r="583" spans="1:1">
      <c r="A583" s="99"/>
    </row>
    <row r="584" spans="1:1">
      <c r="A584" s="99"/>
    </row>
    <row r="585" spans="1:1">
      <c r="A585" s="99"/>
    </row>
    <row r="586" spans="1:1">
      <c r="A586" s="99"/>
    </row>
    <row r="587" spans="1:1">
      <c r="A587" s="99"/>
    </row>
    <row r="588" spans="1:1">
      <c r="A588" s="99"/>
    </row>
    <row r="589" spans="1:1">
      <c r="A589" s="99"/>
    </row>
    <row r="590" spans="1:1">
      <c r="A590" s="99"/>
    </row>
    <row r="591" spans="1:1">
      <c r="A591" s="99"/>
    </row>
    <row r="592" spans="1:1">
      <c r="A592" s="99"/>
    </row>
    <row r="593" spans="1:1">
      <c r="A593" s="99"/>
    </row>
    <row r="594" spans="1:1">
      <c r="A594" s="99"/>
    </row>
    <row r="595" spans="1:1">
      <c r="A595" s="99"/>
    </row>
    <row r="596" spans="1:1">
      <c r="A596" s="99"/>
    </row>
    <row r="597" spans="1:1">
      <c r="A597" s="99"/>
    </row>
    <row r="598" spans="1:1">
      <c r="A598" s="99"/>
    </row>
    <row r="599" spans="1:1">
      <c r="A599" s="99"/>
    </row>
    <row r="600" spans="1:1">
      <c r="A600" s="99"/>
    </row>
    <row r="601" spans="1:1">
      <c r="A601" s="99"/>
    </row>
    <row r="602" spans="1:1">
      <c r="A602" s="99"/>
    </row>
    <row r="603" spans="1:1">
      <c r="A603" s="99"/>
    </row>
    <row r="604" spans="1:1">
      <c r="A604" s="99"/>
    </row>
    <row r="605" spans="1:1">
      <c r="A605" s="99"/>
    </row>
    <row r="606" spans="1:1">
      <c r="A606" s="99"/>
    </row>
    <row r="607" spans="1:1">
      <c r="A607" s="99"/>
    </row>
    <row r="608" spans="1:1">
      <c r="A608" s="99"/>
    </row>
    <row r="609" spans="1:1">
      <c r="A609" s="99"/>
    </row>
    <row r="610" spans="1:1">
      <c r="A610" s="99"/>
    </row>
    <row r="611" spans="1:1">
      <c r="A611" s="99"/>
    </row>
    <row r="612" spans="1:1">
      <c r="A612" s="99"/>
    </row>
    <row r="613" spans="1:1">
      <c r="A613" s="99"/>
    </row>
    <row r="614" spans="1:1">
      <c r="A614" s="99"/>
    </row>
    <row r="615" spans="1:1">
      <c r="A615" s="99"/>
    </row>
    <row r="616" spans="1:1">
      <c r="A616" s="99"/>
    </row>
    <row r="617" spans="1:1">
      <c r="A617" s="99"/>
    </row>
    <row r="618" spans="1:1">
      <c r="A618" s="99"/>
    </row>
    <row r="619" spans="1:1">
      <c r="A619" s="99"/>
    </row>
    <row r="620" spans="1:1">
      <c r="A620" s="99"/>
    </row>
    <row r="621" spans="1:1">
      <c r="A621" s="99"/>
    </row>
    <row r="622" spans="1:1">
      <c r="A622" s="99"/>
    </row>
    <row r="623" spans="1:1">
      <c r="A623" s="99"/>
    </row>
    <row r="624" spans="1:1">
      <c r="A624" s="99"/>
    </row>
    <row r="625" spans="1:1">
      <c r="A625" s="99"/>
    </row>
    <row r="626" spans="1:1">
      <c r="A626" s="99"/>
    </row>
    <row r="627" spans="1:1">
      <c r="A627" s="99"/>
    </row>
    <row r="628" spans="1:1">
      <c r="A628" s="99"/>
    </row>
    <row r="629" spans="1:1">
      <c r="A629" s="99"/>
    </row>
    <row r="630" spans="1:1">
      <c r="A630" s="99"/>
    </row>
    <row r="631" spans="1:1">
      <c r="A631" s="99"/>
    </row>
    <row r="632" spans="1:1">
      <c r="A632" s="99"/>
    </row>
    <row r="633" spans="1:1">
      <c r="A633" s="99"/>
    </row>
    <row r="634" spans="1:1">
      <c r="A634" s="99"/>
    </row>
    <row r="635" spans="1:1">
      <c r="A635" s="99"/>
    </row>
    <row r="636" spans="1:1">
      <c r="A636" s="99"/>
    </row>
    <row r="637" spans="1:1">
      <c r="A637" s="99"/>
    </row>
    <row r="638" spans="1:1">
      <c r="A638" s="99"/>
    </row>
    <row r="639" spans="1:1">
      <c r="A639" s="99"/>
    </row>
    <row r="640" spans="1:1">
      <c r="A640" s="99"/>
    </row>
    <row r="641" spans="1:1">
      <c r="A641" s="99"/>
    </row>
    <row r="642" spans="1:1">
      <c r="A642" s="99"/>
    </row>
    <row r="643" spans="1:1">
      <c r="A643" s="99"/>
    </row>
    <row r="644" spans="1:1">
      <c r="A644" s="99"/>
    </row>
    <row r="645" spans="1:1">
      <c r="A645" s="99"/>
    </row>
    <row r="646" spans="1:1">
      <c r="A646" s="99"/>
    </row>
    <row r="647" spans="1:1">
      <c r="A647" s="99"/>
    </row>
    <row r="648" spans="1:1">
      <c r="A648" s="99"/>
    </row>
    <row r="649" spans="1:1">
      <c r="A649" s="99"/>
    </row>
    <row r="650" spans="1:1">
      <c r="A650" s="99"/>
    </row>
    <row r="651" spans="1:1">
      <c r="A651" s="99"/>
    </row>
    <row r="652" spans="1:1">
      <c r="A652" s="99"/>
    </row>
    <row r="653" spans="1:1">
      <c r="A653" s="99"/>
    </row>
    <row r="654" spans="1:1">
      <c r="A654" s="99"/>
    </row>
    <row r="655" spans="1:1">
      <c r="A655" s="99"/>
    </row>
    <row r="656" spans="1:1">
      <c r="A656" s="99"/>
    </row>
    <row r="657" spans="1:1">
      <c r="A657" s="99"/>
    </row>
    <row r="658" spans="1:1">
      <c r="A658" s="99"/>
    </row>
    <row r="659" spans="1:1">
      <c r="A659" s="99"/>
    </row>
    <row r="660" spans="1:1">
      <c r="A660" s="99"/>
    </row>
    <row r="661" spans="1:1">
      <c r="A661" s="99"/>
    </row>
    <row r="662" spans="1:1">
      <c r="A662" s="99"/>
    </row>
    <row r="663" spans="1:1">
      <c r="A663" s="99"/>
    </row>
    <row r="664" spans="1:1">
      <c r="A664" s="99"/>
    </row>
    <row r="665" spans="1:1">
      <c r="A665" s="99"/>
    </row>
    <row r="666" spans="1:1">
      <c r="A666" s="99"/>
    </row>
    <row r="667" spans="1:1">
      <c r="A667" s="99"/>
    </row>
    <row r="668" spans="1:1">
      <c r="A668" s="99"/>
    </row>
    <row r="669" spans="1:1">
      <c r="A669" s="99"/>
    </row>
    <row r="670" spans="1:1">
      <c r="A670" s="99"/>
    </row>
    <row r="671" spans="1:1">
      <c r="A671" s="99"/>
    </row>
    <row r="672" spans="1:1">
      <c r="A672" s="99"/>
    </row>
    <row r="673" spans="1:1">
      <c r="A673" s="99"/>
    </row>
    <row r="674" spans="1:1">
      <c r="A674" s="99"/>
    </row>
    <row r="675" spans="1:1">
      <c r="A675" s="99"/>
    </row>
    <row r="676" spans="1:1">
      <c r="A676" s="99"/>
    </row>
    <row r="677" spans="1:1">
      <c r="A677" s="99"/>
    </row>
    <row r="678" spans="1:1">
      <c r="A678" s="99"/>
    </row>
    <row r="679" spans="1:1">
      <c r="A679" s="99"/>
    </row>
    <row r="680" spans="1:1">
      <c r="A680" s="99"/>
    </row>
    <row r="681" spans="1:1">
      <c r="A681" s="99"/>
    </row>
    <row r="682" spans="1:1">
      <c r="A682" s="99"/>
    </row>
    <row r="683" spans="1:1">
      <c r="A683" s="99"/>
    </row>
    <row r="684" spans="1:1">
      <c r="A684" s="99"/>
    </row>
    <row r="685" spans="1:1">
      <c r="A685" s="99"/>
    </row>
    <row r="686" spans="1:1">
      <c r="A686" s="99"/>
    </row>
    <row r="687" spans="1:1">
      <c r="A687" s="99"/>
    </row>
    <row r="688" spans="1:1">
      <c r="A688" s="99"/>
    </row>
    <row r="689" spans="1:1">
      <c r="A689" s="99"/>
    </row>
    <row r="690" spans="1:1">
      <c r="A690" s="99"/>
    </row>
    <row r="691" spans="1:1">
      <c r="A691" s="99"/>
    </row>
    <row r="692" spans="1:1">
      <c r="A692" s="99"/>
    </row>
    <row r="693" spans="1:1">
      <c r="A693" s="99"/>
    </row>
    <row r="694" spans="1:1">
      <c r="A694" s="99"/>
    </row>
    <row r="695" spans="1:1">
      <c r="A695" s="99"/>
    </row>
    <row r="696" spans="1:1">
      <c r="A696" s="99"/>
    </row>
    <row r="697" spans="1:1">
      <c r="A697" s="99"/>
    </row>
    <row r="698" spans="1:1">
      <c r="A698" s="99"/>
    </row>
    <row r="699" spans="1:1">
      <c r="A699" s="99"/>
    </row>
    <row r="700" spans="1:1">
      <c r="A700" s="99"/>
    </row>
    <row r="701" spans="1:1">
      <c r="A701" s="99"/>
    </row>
    <row r="702" spans="1:1">
      <c r="A702" s="99"/>
    </row>
    <row r="703" spans="1:1">
      <c r="A703" s="99"/>
    </row>
    <row r="704" spans="1:1">
      <c r="A704" s="99"/>
    </row>
    <row r="705" spans="1:1">
      <c r="A705" s="99"/>
    </row>
    <row r="706" spans="1:1">
      <c r="A706" s="99"/>
    </row>
    <row r="707" spans="1:1">
      <c r="A707" s="99"/>
    </row>
    <row r="708" spans="1:1">
      <c r="A708" s="99"/>
    </row>
    <row r="709" spans="1:1">
      <c r="A709" s="99"/>
    </row>
    <row r="710" spans="1:1">
      <c r="A710" s="99"/>
    </row>
    <row r="711" spans="1:1">
      <c r="A711" s="99"/>
    </row>
    <row r="712" spans="1:1">
      <c r="A712" s="99"/>
    </row>
    <row r="713" spans="1:1">
      <c r="A713" s="99"/>
    </row>
    <row r="714" spans="1:1">
      <c r="A714" s="99"/>
    </row>
    <row r="715" spans="1:1">
      <c r="A715" s="99"/>
    </row>
    <row r="716" spans="1:1">
      <c r="A716" s="99"/>
    </row>
    <row r="717" spans="1:1">
      <c r="A717" s="99"/>
    </row>
    <row r="718" spans="1:1">
      <c r="A718" s="99"/>
    </row>
    <row r="719" spans="1:1">
      <c r="A719" s="99"/>
    </row>
    <row r="720" spans="1:1">
      <c r="A720" s="99"/>
    </row>
    <row r="721" spans="1:1">
      <c r="A721" s="99"/>
    </row>
    <row r="722" spans="1:1">
      <c r="A722" s="99"/>
    </row>
    <row r="723" spans="1:1">
      <c r="A723" s="99"/>
    </row>
    <row r="724" spans="1:1">
      <c r="A724" s="99"/>
    </row>
    <row r="725" spans="1:1">
      <c r="A725" s="99"/>
    </row>
    <row r="726" spans="1:1">
      <c r="A726" s="99"/>
    </row>
    <row r="727" spans="1:1">
      <c r="A727" s="99"/>
    </row>
    <row r="728" spans="1:1">
      <c r="A728" s="99"/>
    </row>
    <row r="729" spans="1:1">
      <c r="A729" s="99"/>
    </row>
    <row r="730" spans="1:1">
      <c r="A730" s="99"/>
    </row>
    <row r="731" spans="1:1">
      <c r="A731" s="99"/>
    </row>
    <row r="732" spans="1:1">
      <c r="A732" s="99"/>
    </row>
    <row r="733" spans="1:1">
      <c r="A733" s="99"/>
    </row>
    <row r="734" spans="1:1">
      <c r="A734" s="99"/>
    </row>
    <row r="735" spans="1:1">
      <c r="A735" s="99"/>
    </row>
    <row r="736" spans="1:1">
      <c r="A736" s="99"/>
    </row>
    <row r="737" spans="1:1">
      <c r="A737" s="99"/>
    </row>
    <row r="738" spans="1:1">
      <c r="A738" s="99"/>
    </row>
    <row r="739" spans="1:1">
      <c r="A739" s="99"/>
    </row>
    <row r="740" spans="1:1">
      <c r="A740" s="99"/>
    </row>
    <row r="741" spans="1:1">
      <c r="A741" s="99"/>
    </row>
    <row r="742" spans="1:1">
      <c r="A742" s="99"/>
    </row>
    <row r="743" spans="1:1">
      <c r="A743" s="99"/>
    </row>
    <row r="744" spans="1:1">
      <c r="A744" s="99"/>
    </row>
    <row r="745" spans="1:1">
      <c r="A745" s="99"/>
    </row>
    <row r="746" spans="1:1">
      <c r="A746" s="99"/>
    </row>
    <row r="747" spans="1:1">
      <c r="A747" s="99"/>
    </row>
    <row r="748" spans="1:1">
      <c r="A748" s="99"/>
    </row>
    <row r="749" spans="1:1">
      <c r="A749" s="99"/>
    </row>
    <row r="750" spans="1:1">
      <c r="A750" s="99"/>
    </row>
    <row r="751" spans="1:1">
      <c r="A751" s="99"/>
    </row>
    <row r="752" spans="1:1">
      <c r="A752" s="99"/>
    </row>
    <row r="753" spans="1:1">
      <c r="A753" s="99"/>
    </row>
    <row r="754" spans="1:1">
      <c r="A754" s="99"/>
    </row>
    <row r="755" spans="1:1">
      <c r="A755" s="99"/>
    </row>
    <row r="756" spans="1:1">
      <c r="A756" s="99"/>
    </row>
    <row r="757" spans="1:1">
      <c r="A757" s="99"/>
    </row>
    <row r="758" spans="1:1">
      <c r="A758" s="99"/>
    </row>
    <row r="759" spans="1:1">
      <c r="A759" s="99"/>
    </row>
    <row r="760" spans="1:1">
      <c r="A760" s="99"/>
    </row>
    <row r="761" spans="1:1">
      <c r="A761" s="99"/>
    </row>
    <row r="762" spans="1:1">
      <c r="A762" s="99"/>
    </row>
    <row r="763" spans="1:1">
      <c r="A763" s="99"/>
    </row>
    <row r="764" spans="1:1">
      <c r="A764" s="99"/>
    </row>
    <row r="765" spans="1:1">
      <c r="A765" s="99"/>
    </row>
    <row r="766" spans="1:1">
      <c r="A766" s="99"/>
    </row>
    <row r="767" spans="1:1">
      <c r="A767" s="99"/>
    </row>
    <row r="768" spans="1:1">
      <c r="A768" s="99"/>
    </row>
    <row r="769" spans="1:1">
      <c r="A769" s="99"/>
    </row>
    <row r="770" spans="1:1">
      <c r="A770" s="99"/>
    </row>
    <row r="771" spans="1:1">
      <c r="A771" s="99"/>
    </row>
    <row r="772" spans="1:1">
      <c r="A772" s="99"/>
    </row>
    <row r="773" spans="1:1">
      <c r="A773" s="99"/>
    </row>
    <row r="774" spans="1:1">
      <c r="A774" s="99"/>
    </row>
    <row r="775" spans="1:1">
      <c r="A775" s="99"/>
    </row>
    <row r="776" spans="1:1">
      <c r="A776" s="99"/>
    </row>
    <row r="777" spans="1:1">
      <c r="A777" s="99"/>
    </row>
    <row r="778" spans="1:1">
      <c r="A778" s="99"/>
    </row>
    <row r="779" spans="1:1">
      <c r="A779" s="99"/>
    </row>
    <row r="780" spans="1:1">
      <c r="A780" s="99"/>
    </row>
    <row r="781" spans="1:1">
      <c r="A781" s="99"/>
    </row>
    <row r="782" spans="1:1">
      <c r="A782" s="99"/>
    </row>
    <row r="783" spans="1:1">
      <c r="A783" s="99"/>
    </row>
    <row r="784" spans="1:1">
      <c r="A784" s="99"/>
    </row>
    <row r="785" spans="1:1">
      <c r="A785" s="99"/>
    </row>
    <row r="786" spans="1:1">
      <c r="A786" s="99"/>
    </row>
    <row r="787" spans="1:1">
      <c r="A787" s="99"/>
    </row>
    <row r="788" spans="1:1">
      <c r="A788" s="99"/>
    </row>
    <row r="789" spans="1:1">
      <c r="A789" s="99"/>
    </row>
    <row r="790" spans="1:1">
      <c r="A790" s="99"/>
    </row>
    <row r="791" spans="1:1">
      <c r="A791" s="99"/>
    </row>
    <row r="792" spans="1:1">
      <c r="A792" s="99"/>
    </row>
    <row r="793" spans="1:1">
      <c r="A793" s="99"/>
    </row>
    <row r="794" spans="1:1">
      <c r="A794" s="99"/>
    </row>
    <row r="795" spans="1:1">
      <c r="A795" s="99"/>
    </row>
    <row r="796" spans="1:1">
      <c r="A796" s="99"/>
    </row>
    <row r="797" spans="1:1">
      <c r="A797" s="99"/>
    </row>
    <row r="798" spans="1:1">
      <c r="A798" s="99"/>
    </row>
    <row r="799" spans="1:1">
      <c r="A799" s="99"/>
    </row>
    <row r="800" spans="1:1">
      <c r="A800" s="99"/>
    </row>
    <row r="801" spans="1:1">
      <c r="A801" s="99"/>
    </row>
    <row r="802" spans="1:1">
      <c r="A802" s="99"/>
    </row>
    <row r="803" spans="1:1">
      <c r="A803" s="99"/>
    </row>
    <row r="804" spans="1:1">
      <c r="A804" s="99"/>
    </row>
    <row r="805" spans="1:1">
      <c r="A805" s="99"/>
    </row>
    <row r="806" spans="1:1">
      <c r="A806" s="99"/>
    </row>
    <row r="807" spans="1:1">
      <c r="A807" s="99"/>
    </row>
    <row r="808" spans="1:1">
      <c r="A808" s="99"/>
    </row>
    <row r="809" spans="1:1">
      <c r="A809" s="99"/>
    </row>
    <row r="810" spans="1:1">
      <c r="A810" s="99"/>
    </row>
    <row r="811" spans="1:1">
      <c r="A811" s="99"/>
    </row>
    <row r="812" spans="1:1">
      <c r="A812" s="99"/>
    </row>
    <row r="813" spans="1:1">
      <c r="A813" s="99"/>
    </row>
    <row r="814" spans="1:1">
      <c r="A814" s="99"/>
    </row>
    <row r="815" spans="1:1">
      <c r="A815" s="99"/>
    </row>
    <row r="816" spans="1:1">
      <c r="A816" s="99"/>
    </row>
    <row r="817" spans="1:1">
      <c r="A817" s="99"/>
    </row>
    <row r="818" spans="1:1">
      <c r="A818" s="99"/>
    </row>
    <row r="819" spans="1:1">
      <c r="A819" s="99"/>
    </row>
    <row r="820" spans="1:1">
      <c r="A820" s="99"/>
    </row>
    <row r="821" spans="1:1">
      <c r="A821" s="99"/>
    </row>
    <row r="822" spans="1:1">
      <c r="A822" s="99"/>
    </row>
    <row r="823" spans="1:1">
      <c r="A823" s="99"/>
    </row>
    <row r="824" spans="1:1">
      <c r="A824" s="99"/>
    </row>
    <row r="825" spans="1:1">
      <c r="A825" s="99"/>
    </row>
    <row r="826" spans="1:1">
      <c r="A826" s="99"/>
    </row>
    <row r="827" spans="1:1">
      <c r="A827" s="99"/>
    </row>
    <row r="828" spans="1:1">
      <c r="A828" s="99"/>
    </row>
    <row r="829" spans="1:1">
      <c r="A829" s="99"/>
    </row>
    <row r="830" spans="1:1">
      <c r="A830" s="99"/>
    </row>
    <row r="831" spans="1:1">
      <c r="A831" s="99"/>
    </row>
    <row r="832" spans="1:1">
      <c r="A832" s="99"/>
    </row>
    <row r="833" spans="1:1">
      <c r="A833" s="99"/>
    </row>
    <row r="834" spans="1:1">
      <c r="A834" s="99"/>
    </row>
    <row r="835" spans="1:1">
      <c r="A835" s="99"/>
    </row>
    <row r="836" spans="1:1">
      <c r="A836" s="99"/>
    </row>
    <row r="837" spans="1:1">
      <c r="A837" s="99"/>
    </row>
    <row r="838" spans="1:1">
      <c r="A838" s="99"/>
    </row>
    <row r="839" spans="1:1">
      <c r="A839" s="99"/>
    </row>
    <row r="840" spans="1:1">
      <c r="A840" s="99"/>
    </row>
    <row r="841" spans="1:1">
      <c r="A841" s="99"/>
    </row>
    <row r="842" spans="1:1">
      <c r="A842" s="99"/>
    </row>
    <row r="843" spans="1:1">
      <c r="A843" s="99"/>
    </row>
    <row r="844" spans="1:1">
      <c r="A844" s="99"/>
    </row>
    <row r="845" spans="1:1">
      <c r="A845" s="99"/>
    </row>
    <row r="846" spans="1:1">
      <c r="A846" s="99"/>
    </row>
    <row r="847" spans="1:1">
      <c r="A847" s="99"/>
    </row>
    <row r="848" spans="1:1">
      <c r="A848" s="99"/>
    </row>
    <row r="849" spans="1:1">
      <c r="A849" s="99"/>
    </row>
    <row r="850" spans="1:1">
      <c r="A850" s="99"/>
    </row>
    <row r="851" spans="1:1">
      <c r="A851" s="99"/>
    </row>
    <row r="852" spans="1:1">
      <c r="A852" s="99"/>
    </row>
    <row r="853" spans="1:1">
      <c r="A853" s="99"/>
    </row>
    <row r="854" spans="1:1">
      <c r="A854" s="99"/>
    </row>
    <row r="855" spans="1:1">
      <c r="A855" s="99"/>
    </row>
    <row r="856" spans="1:1">
      <c r="A856" s="99"/>
    </row>
    <row r="857" spans="1:1">
      <c r="A857" s="99"/>
    </row>
    <row r="858" spans="1:1">
      <c r="A858" s="99"/>
    </row>
    <row r="859" spans="1:1">
      <c r="A859" s="99"/>
    </row>
    <row r="860" spans="1:1">
      <c r="A860" s="99"/>
    </row>
    <row r="861" spans="1:1">
      <c r="A861" s="99"/>
    </row>
    <row r="862" spans="1:1">
      <c r="A862" s="99"/>
    </row>
    <row r="863" spans="1:1">
      <c r="A863" s="99"/>
    </row>
    <row r="864" spans="1:1">
      <c r="A864" s="99"/>
    </row>
    <row r="865" spans="1:1">
      <c r="A865" s="99"/>
    </row>
    <row r="866" spans="1:1">
      <c r="A866" s="99"/>
    </row>
    <row r="867" spans="1:1">
      <c r="A867" s="99"/>
    </row>
    <row r="868" spans="1:1">
      <c r="A868" s="99"/>
    </row>
    <row r="869" spans="1:1">
      <c r="A869" s="99"/>
    </row>
    <row r="870" spans="1:1">
      <c r="A870" s="99"/>
    </row>
    <row r="871" spans="1:1">
      <c r="A871" s="99"/>
    </row>
    <row r="872" spans="1:1">
      <c r="A872" s="99"/>
    </row>
    <row r="873" spans="1:1">
      <c r="A873" s="99"/>
    </row>
    <row r="874" spans="1:1">
      <c r="A874" s="99"/>
    </row>
    <row r="875" spans="1:1">
      <c r="A875" s="99"/>
    </row>
    <row r="876" spans="1:1">
      <c r="A876" s="99"/>
    </row>
    <row r="877" spans="1:1">
      <c r="A877" s="99"/>
    </row>
    <row r="878" spans="1:1">
      <c r="A878" s="99"/>
    </row>
    <row r="879" spans="1:1">
      <c r="A879" s="99"/>
    </row>
    <row r="880" spans="1:1">
      <c r="A880" s="99"/>
    </row>
    <row r="881" spans="1:1">
      <c r="A881" s="99"/>
    </row>
    <row r="882" spans="1:1">
      <c r="A882" s="99"/>
    </row>
    <row r="883" spans="1:1">
      <c r="A883" s="99"/>
    </row>
    <row r="884" spans="1:1">
      <c r="A884" s="99"/>
    </row>
    <row r="885" spans="1:1">
      <c r="A885" s="99"/>
    </row>
    <row r="886" spans="1:1">
      <c r="A886" s="99"/>
    </row>
    <row r="887" spans="1:1">
      <c r="A887" s="99"/>
    </row>
    <row r="888" spans="1:1">
      <c r="A888" s="99"/>
    </row>
    <row r="889" spans="1:1">
      <c r="A889" s="99"/>
    </row>
    <row r="890" spans="1:1">
      <c r="A890" s="99"/>
    </row>
    <row r="891" spans="1:1">
      <c r="A891" s="99"/>
    </row>
    <row r="892" spans="1:1">
      <c r="A892" s="99"/>
    </row>
    <row r="893" spans="1:1">
      <c r="A893" s="99"/>
    </row>
    <row r="894" spans="1:1">
      <c r="A894" s="99"/>
    </row>
    <row r="895" spans="1:1">
      <c r="A895" s="99"/>
    </row>
    <row r="896" spans="1:1">
      <c r="A896" s="99"/>
    </row>
    <row r="897" spans="1:1">
      <c r="A897" s="99"/>
    </row>
    <row r="898" spans="1:1">
      <c r="A898" s="99"/>
    </row>
    <row r="899" spans="1:1">
      <c r="A899" s="99"/>
    </row>
    <row r="900" spans="1:1">
      <c r="A900" s="99"/>
    </row>
    <row r="901" spans="1:1">
      <c r="A901" s="99"/>
    </row>
    <row r="902" spans="1:1">
      <c r="A902" s="99"/>
    </row>
    <row r="903" spans="1:1">
      <c r="A903" s="99"/>
    </row>
    <row r="904" spans="1:1">
      <c r="A904" s="99"/>
    </row>
    <row r="905" spans="1:1">
      <c r="A905" s="99"/>
    </row>
    <row r="906" spans="1:1">
      <c r="A906" s="99"/>
    </row>
    <row r="907" spans="1:1">
      <c r="A907" s="99"/>
    </row>
    <row r="908" spans="1:1">
      <c r="A908" s="99"/>
    </row>
    <row r="909" spans="1:1">
      <c r="A909" s="99"/>
    </row>
    <row r="910" spans="1:1">
      <c r="A910" s="99"/>
    </row>
    <row r="911" spans="1:1">
      <c r="A911" s="99"/>
    </row>
    <row r="912" spans="1:1">
      <c r="A912" s="99"/>
    </row>
    <row r="913" spans="1:1">
      <c r="A913" s="99"/>
    </row>
    <row r="914" spans="1:1">
      <c r="A914" s="99"/>
    </row>
    <row r="915" spans="1:1">
      <c r="A915" s="99"/>
    </row>
    <row r="916" spans="1:1">
      <c r="A916" s="99"/>
    </row>
    <row r="917" spans="1:1">
      <c r="A917" s="99"/>
    </row>
    <row r="918" spans="1:1">
      <c r="A918" s="99"/>
    </row>
    <row r="919" spans="1:1">
      <c r="A919" s="99"/>
    </row>
    <row r="920" spans="1:1">
      <c r="A920" s="99"/>
    </row>
    <row r="921" spans="1:1">
      <c r="A921" s="99"/>
    </row>
    <row r="922" spans="1:1">
      <c r="A922" s="99"/>
    </row>
    <row r="923" spans="1:1">
      <c r="A923" s="99"/>
    </row>
    <row r="924" spans="1:1">
      <c r="A924" s="99"/>
    </row>
    <row r="925" spans="1:1">
      <c r="A925" s="99"/>
    </row>
    <row r="926" spans="1:1">
      <c r="A926" s="99"/>
    </row>
    <row r="927" spans="1:1">
      <c r="A927" s="99"/>
    </row>
    <row r="928" spans="1:1">
      <c r="A928" s="99"/>
    </row>
    <row r="929" spans="1:1">
      <c r="A929" s="99"/>
    </row>
    <row r="930" spans="1:1">
      <c r="A930" s="99"/>
    </row>
    <row r="931" spans="1:1">
      <c r="A931" s="99"/>
    </row>
    <row r="932" spans="1:1">
      <c r="A932" s="99"/>
    </row>
    <row r="933" spans="1:1">
      <c r="A933" s="99"/>
    </row>
    <row r="934" spans="1:1">
      <c r="A934" s="99"/>
    </row>
    <row r="935" spans="1:1">
      <c r="A935" s="99"/>
    </row>
    <row r="936" spans="1:1">
      <c r="A936" s="99"/>
    </row>
    <row r="937" spans="1:1">
      <c r="A937" s="99"/>
    </row>
    <row r="938" spans="1:1">
      <c r="A938" s="99"/>
    </row>
    <row r="939" spans="1:1">
      <c r="A939" s="99"/>
    </row>
    <row r="940" spans="1:1">
      <c r="A940" s="99"/>
    </row>
    <row r="941" spans="1:1">
      <c r="A941" s="99"/>
    </row>
    <row r="942" spans="1:1">
      <c r="A942" s="99"/>
    </row>
    <row r="943" spans="1:1">
      <c r="A943" s="99"/>
    </row>
    <row r="944" spans="1:1">
      <c r="A944" s="99"/>
    </row>
    <row r="945" spans="1:1">
      <c r="A945" s="99"/>
    </row>
    <row r="946" spans="1:1">
      <c r="A946" s="99"/>
    </row>
    <row r="947" spans="1:1">
      <c r="A947" s="99"/>
    </row>
    <row r="948" spans="1:1">
      <c r="A948" s="99"/>
    </row>
    <row r="949" spans="1:1">
      <c r="A949" s="99"/>
    </row>
    <row r="950" spans="1:1">
      <c r="A950" s="99"/>
    </row>
    <row r="951" spans="1:1">
      <c r="A951" s="99"/>
    </row>
    <row r="952" spans="1:1">
      <c r="A952" s="99"/>
    </row>
    <row r="953" spans="1:1">
      <c r="A953" s="99"/>
    </row>
    <row r="954" spans="1:1">
      <c r="A954" s="99"/>
    </row>
    <row r="955" spans="1:1">
      <c r="A955" s="99"/>
    </row>
    <row r="956" spans="1:1">
      <c r="A956" s="99"/>
    </row>
    <row r="957" spans="1:1">
      <c r="A957" s="99"/>
    </row>
    <row r="958" spans="1:1">
      <c r="A958" s="99"/>
    </row>
    <row r="959" spans="1:1">
      <c r="A959" s="99"/>
    </row>
    <row r="960" spans="1:1">
      <c r="A960" s="99"/>
    </row>
    <row r="961" spans="1:1">
      <c r="A961" s="99"/>
    </row>
    <row r="962" spans="1:1">
      <c r="A962" s="99"/>
    </row>
    <row r="963" spans="1:1">
      <c r="A963" s="99"/>
    </row>
    <row r="964" spans="1:1">
      <c r="A964" s="99"/>
    </row>
    <row r="965" spans="1:1">
      <c r="A965" s="99"/>
    </row>
    <row r="966" spans="1:1">
      <c r="A966" s="99"/>
    </row>
    <row r="967" spans="1:1">
      <c r="A967" s="99"/>
    </row>
    <row r="968" spans="1:1">
      <c r="A968" s="99"/>
    </row>
    <row r="969" spans="1:1">
      <c r="A969" s="99"/>
    </row>
    <row r="970" spans="1:1">
      <c r="A970" s="99"/>
    </row>
    <row r="971" spans="1:1">
      <c r="A971" s="99"/>
    </row>
    <row r="972" spans="1:1">
      <c r="A972" s="99"/>
    </row>
    <row r="973" spans="1:1">
      <c r="A973" s="99"/>
    </row>
    <row r="974" spans="1:1">
      <c r="A974" s="99"/>
    </row>
    <row r="975" spans="1:1">
      <c r="A975" s="99"/>
    </row>
    <row r="976" spans="1:1">
      <c r="A976" s="99"/>
    </row>
    <row r="977" spans="1:1">
      <c r="A977" s="99"/>
    </row>
    <row r="978" spans="1:1">
      <c r="A978" s="99"/>
    </row>
    <row r="979" spans="1:1">
      <c r="A979" s="99"/>
    </row>
    <row r="980" spans="1:1">
      <c r="A980" s="99"/>
    </row>
    <row r="981" spans="1:1">
      <c r="A981" s="99"/>
    </row>
    <row r="982" spans="1:1">
      <c r="A982" s="99"/>
    </row>
    <row r="983" spans="1:1">
      <c r="A983" s="99"/>
    </row>
    <row r="984" spans="1:1">
      <c r="A984" s="99"/>
    </row>
    <row r="985" spans="1:1">
      <c r="A985" s="99"/>
    </row>
    <row r="986" spans="1:1">
      <c r="A986" s="99"/>
    </row>
    <row r="987" spans="1:1">
      <c r="A987" s="99"/>
    </row>
    <row r="988" spans="1:1">
      <c r="A988" s="99"/>
    </row>
    <row r="989" spans="1:1">
      <c r="A989" s="99"/>
    </row>
    <row r="990" spans="1:1">
      <c r="A990" s="99"/>
    </row>
    <row r="991" spans="1:1">
      <c r="A991" s="99"/>
    </row>
    <row r="992" spans="1:1">
      <c r="A992" s="99"/>
    </row>
    <row r="993" spans="1:1">
      <c r="A993" s="99"/>
    </row>
    <row r="994" spans="1:1">
      <c r="A994" s="99"/>
    </row>
    <row r="995" spans="1:1">
      <c r="A995" s="99"/>
    </row>
    <row r="996" spans="1:1">
      <c r="A996" s="99"/>
    </row>
    <row r="997" spans="1:1">
      <c r="A997" s="99"/>
    </row>
    <row r="998" spans="1:1">
      <c r="A998" s="99"/>
    </row>
    <row r="999" spans="1:1">
      <c r="A999" s="99"/>
    </row>
    <row r="1000" spans="1:1">
      <c r="A1000" s="99"/>
    </row>
    <row r="1001" spans="1:1">
      <c r="A1001" s="99"/>
    </row>
    <row r="1002" spans="1:1">
      <c r="A1002" s="99"/>
    </row>
    <row r="1003" spans="1:1">
      <c r="A1003" s="99"/>
    </row>
    <row r="1004" spans="1:1">
      <c r="A1004" s="99"/>
    </row>
    <row r="1005" spans="1:1">
      <c r="A1005" s="99"/>
    </row>
    <row r="1006" spans="1:1">
      <c r="A1006" s="99"/>
    </row>
    <row r="1007" spans="1:1">
      <c r="A1007" s="99"/>
    </row>
    <row r="1008" spans="1:1">
      <c r="A1008" s="99"/>
    </row>
    <row r="1009" spans="1:1">
      <c r="A1009" s="99"/>
    </row>
    <row r="1010" spans="1:1">
      <c r="A1010" s="99"/>
    </row>
    <row r="1011" spans="1:1">
      <c r="A1011" s="99"/>
    </row>
    <row r="1012" spans="1:1">
      <c r="A1012" s="99"/>
    </row>
    <row r="1013" spans="1:1">
      <c r="A1013" s="99"/>
    </row>
    <row r="1014" spans="1:1">
      <c r="A1014" s="99"/>
    </row>
    <row r="1015" spans="1:1">
      <c r="A1015" s="99"/>
    </row>
    <row r="1016" spans="1:1">
      <c r="A1016" s="99"/>
    </row>
    <row r="1017" spans="1:1">
      <c r="A1017" s="99"/>
    </row>
    <row r="1018" spans="1:1">
      <c r="A1018" s="99"/>
    </row>
    <row r="1019" spans="1:1">
      <c r="A1019" s="99"/>
    </row>
    <row r="1020" spans="1:1">
      <c r="A1020" s="99"/>
    </row>
    <row r="1021" spans="1:1">
      <c r="A1021" s="99"/>
    </row>
    <row r="1022" spans="1:1">
      <c r="A1022" s="99"/>
    </row>
    <row r="1023" spans="1:1">
      <c r="A1023" s="99"/>
    </row>
    <row r="1024" spans="1:1">
      <c r="A1024" s="99"/>
    </row>
    <row r="1025" spans="1:1">
      <c r="A1025" s="99"/>
    </row>
    <row r="1026" spans="1:1">
      <c r="A1026" s="99"/>
    </row>
    <row r="1027" spans="1:1">
      <c r="A1027" s="99"/>
    </row>
    <row r="1028" spans="1:1">
      <c r="A1028" s="99"/>
    </row>
    <row r="1029" spans="1:1">
      <c r="A1029" s="99"/>
    </row>
    <row r="1030" spans="1:1">
      <c r="A1030" s="99"/>
    </row>
    <row r="1031" spans="1:1">
      <c r="A1031" s="99"/>
    </row>
    <row r="1032" spans="1:1">
      <c r="A1032" s="99"/>
    </row>
    <row r="1033" spans="1:1">
      <c r="A1033" s="99"/>
    </row>
    <row r="1034" spans="1:1">
      <c r="A1034" s="99"/>
    </row>
    <row r="1035" spans="1:1">
      <c r="A1035" s="99"/>
    </row>
    <row r="1036" spans="1:1">
      <c r="A1036" s="99"/>
    </row>
    <row r="1037" spans="1:1">
      <c r="A1037" s="99"/>
    </row>
    <row r="1038" spans="1:1">
      <c r="A1038" s="99"/>
    </row>
    <row r="1039" spans="1:1">
      <c r="A1039" s="99"/>
    </row>
    <row r="1040" spans="1:1">
      <c r="A1040" s="99"/>
    </row>
    <row r="1041" spans="1:1">
      <c r="A1041" s="99"/>
    </row>
    <row r="1042" spans="1:1">
      <c r="A1042" s="99"/>
    </row>
    <row r="1043" spans="1:1">
      <c r="A1043" s="99"/>
    </row>
    <row r="1044" spans="1:1">
      <c r="A1044" s="99"/>
    </row>
    <row r="1045" spans="1:1">
      <c r="A1045" s="99"/>
    </row>
    <row r="1046" spans="1:1">
      <c r="A1046" s="99"/>
    </row>
    <row r="1047" spans="1:1">
      <c r="A1047" s="99"/>
    </row>
    <row r="1048" spans="1:1">
      <c r="A1048" s="99"/>
    </row>
    <row r="1049" spans="1:1">
      <c r="A1049" s="99"/>
    </row>
    <row r="1050" spans="1:1">
      <c r="A1050" s="99"/>
    </row>
    <row r="1051" spans="1:1">
      <c r="A1051" s="99"/>
    </row>
    <row r="1052" spans="1:1">
      <c r="A1052" s="99"/>
    </row>
    <row r="1053" spans="1:1">
      <c r="A1053" s="99"/>
    </row>
    <row r="1054" spans="1:1">
      <c r="A1054" s="99"/>
    </row>
    <row r="1055" spans="1:1">
      <c r="A1055" s="99"/>
    </row>
    <row r="1056" spans="1:1">
      <c r="A1056" s="99"/>
    </row>
    <row r="1057" spans="1:1">
      <c r="A1057" s="99"/>
    </row>
    <row r="1058" spans="1:1">
      <c r="A1058" s="99"/>
    </row>
    <row r="1059" spans="1:1">
      <c r="A1059" s="99"/>
    </row>
    <row r="1060" spans="1:1">
      <c r="A1060" s="99"/>
    </row>
    <row r="1061" spans="1:1">
      <c r="A1061" s="99"/>
    </row>
    <row r="1062" spans="1:1">
      <c r="A1062" s="99"/>
    </row>
    <row r="1063" spans="1:1">
      <c r="A1063" s="99"/>
    </row>
    <row r="1064" spans="1:1">
      <c r="A1064" s="99"/>
    </row>
    <row r="1065" spans="1:1">
      <c r="A1065" s="99"/>
    </row>
    <row r="1066" spans="1:1">
      <c r="A1066" s="99"/>
    </row>
    <row r="1067" spans="1:1">
      <c r="A1067" s="99"/>
    </row>
    <row r="1068" spans="1:1">
      <c r="A1068" s="99"/>
    </row>
    <row r="1069" spans="1:1">
      <c r="A1069" s="99"/>
    </row>
    <row r="1070" spans="1:1">
      <c r="A1070" s="99"/>
    </row>
    <row r="1071" spans="1:1">
      <c r="A1071" s="99"/>
    </row>
    <row r="1072" spans="1:1">
      <c r="A1072" s="99"/>
    </row>
    <row r="1073" spans="1:1">
      <c r="A1073" s="99"/>
    </row>
    <row r="1074" spans="1:1">
      <c r="A1074" s="99"/>
    </row>
    <row r="1075" spans="1:1">
      <c r="A1075" s="99"/>
    </row>
    <row r="1076" spans="1:1">
      <c r="A1076" s="99"/>
    </row>
    <row r="1077" spans="1:1">
      <c r="A1077" s="99"/>
    </row>
    <row r="1078" spans="1:1">
      <c r="A1078" s="99"/>
    </row>
    <row r="1079" spans="1:1">
      <c r="A1079" s="99"/>
    </row>
    <row r="1080" spans="1:1">
      <c r="A1080" s="99"/>
    </row>
    <row r="1081" spans="1:1">
      <c r="A1081" s="99"/>
    </row>
    <row r="1082" spans="1:1">
      <c r="A1082" s="99"/>
    </row>
    <row r="1083" spans="1:1">
      <c r="A1083" s="99"/>
    </row>
    <row r="1084" spans="1:1">
      <c r="A1084" s="99"/>
    </row>
    <row r="1085" spans="1:1">
      <c r="A1085" s="99"/>
    </row>
    <row r="1086" spans="1:1">
      <c r="A1086" s="99"/>
    </row>
    <row r="1087" spans="1:1">
      <c r="A1087" s="99"/>
    </row>
    <row r="1088" spans="1:1">
      <c r="A1088" s="99"/>
    </row>
    <row r="1089" spans="1:1">
      <c r="A1089" s="99"/>
    </row>
    <row r="1090" spans="1:1">
      <c r="A1090" s="99"/>
    </row>
    <row r="1091" spans="1:1">
      <c r="A1091" s="99"/>
    </row>
    <row r="1092" spans="1:1">
      <c r="A1092" s="99"/>
    </row>
    <row r="1093" spans="1:1">
      <c r="A1093" s="99"/>
    </row>
    <row r="1094" spans="1:1">
      <c r="A1094" s="99"/>
    </row>
    <row r="1095" spans="1:1">
      <c r="A1095" s="99"/>
    </row>
    <row r="1096" spans="1:1">
      <c r="A1096" s="99"/>
    </row>
    <row r="1097" spans="1:1">
      <c r="A1097" s="99"/>
    </row>
    <row r="1098" spans="1:1">
      <c r="A1098" s="99"/>
    </row>
    <row r="1099" spans="1:1">
      <c r="A1099" s="99"/>
    </row>
    <row r="1100" spans="1:1">
      <c r="A1100" s="99"/>
    </row>
    <row r="1101" spans="1:1">
      <c r="A1101" s="99"/>
    </row>
    <row r="1102" spans="1:1">
      <c r="A1102" s="99"/>
    </row>
    <row r="1103" spans="1:1">
      <c r="A1103" s="99"/>
    </row>
    <row r="1104" spans="1:1">
      <c r="A1104" s="99"/>
    </row>
    <row r="1105" spans="1:1">
      <c r="A1105" s="99"/>
    </row>
    <row r="1106" spans="1:1">
      <c r="A1106" s="99"/>
    </row>
    <row r="1107" spans="1:1">
      <c r="A1107" s="99"/>
    </row>
    <row r="1108" spans="1:1">
      <c r="A1108" s="99"/>
    </row>
    <row r="1109" spans="1:1">
      <c r="A1109" s="99"/>
    </row>
    <row r="1110" spans="1:1">
      <c r="A1110" s="99"/>
    </row>
    <row r="1111" spans="1:1">
      <c r="A1111" s="99"/>
    </row>
    <row r="1112" spans="1:1">
      <c r="A1112" s="99"/>
    </row>
    <row r="1113" spans="1:1">
      <c r="A1113" s="99"/>
    </row>
    <row r="1114" spans="1:1">
      <c r="A1114" s="99"/>
    </row>
    <row r="1115" spans="1:1">
      <c r="A1115" s="99"/>
    </row>
    <row r="1116" spans="1:1">
      <c r="A1116" s="99"/>
    </row>
    <row r="1117" spans="1:1">
      <c r="A1117" s="99"/>
    </row>
    <row r="1118" spans="1:1">
      <c r="A1118" s="99"/>
    </row>
    <row r="1119" spans="1:1">
      <c r="A1119" s="99"/>
    </row>
    <row r="1120" spans="1:1">
      <c r="A1120" s="99"/>
    </row>
    <row r="1121" spans="1:1">
      <c r="A1121" s="99"/>
    </row>
    <row r="1122" spans="1:1">
      <c r="A1122" s="99"/>
    </row>
    <row r="1123" spans="1:1">
      <c r="A1123" s="99"/>
    </row>
    <row r="1124" spans="1:1">
      <c r="A1124" s="99"/>
    </row>
    <row r="1125" spans="1:1">
      <c r="A1125" s="99"/>
    </row>
    <row r="1126" spans="1:1">
      <c r="A1126" s="99"/>
    </row>
    <row r="1127" spans="1:1">
      <c r="A1127" s="99"/>
    </row>
    <row r="1128" spans="1:1">
      <c r="A1128" s="99"/>
    </row>
    <row r="1129" spans="1:1">
      <c r="A1129" s="99"/>
    </row>
    <row r="1130" spans="1:1">
      <c r="A1130" s="99"/>
    </row>
    <row r="1131" spans="1:1">
      <c r="A1131" s="99"/>
    </row>
    <row r="1132" spans="1:1">
      <c r="A1132" s="99"/>
    </row>
    <row r="1133" spans="1:1">
      <c r="A1133" s="99"/>
    </row>
    <row r="1134" spans="1:1">
      <c r="A1134" s="99"/>
    </row>
    <row r="1135" spans="1:1">
      <c r="A1135" s="99"/>
    </row>
    <row r="1136" spans="1:1">
      <c r="A1136" s="99"/>
    </row>
    <row r="1137" spans="1:1">
      <c r="A1137" s="99"/>
    </row>
    <row r="1138" spans="1:1">
      <c r="A1138" s="99"/>
    </row>
    <row r="1139" spans="1:1">
      <c r="A1139" s="99"/>
    </row>
    <row r="1140" spans="1:1">
      <c r="A1140" s="99"/>
    </row>
    <row r="1141" spans="1:1">
      <c r="A1141" s="99"/>
    </row>
    <row r="1142" spans="1:1">
      <c r="A1142" s="99"/>
    </row>
    <row r="1143" spans="1:1">
      <c r="A1143" s="99"/>
    </row>
    <row r="1144" spans="1:1">
      <c r="A1144" s="99"/>
    </row>
    <row r="1145" spans="1:1">
      <c r="A1145" s="99"/>
    </row>
    <row r="1146" spans="1:1">
      <c r="A1146" s="99"/>
    </row>
    <row r="1147" spans="1:1">
      <c r="A1147" s="99"/>
    </row>
    <row r="1148" spans="1:1">
      <c r="A1148" s="99"/>
    </row>
    <row r="1149" spans="1:1">
      <c r="A1149" s="99"/>
    </row>
    <row r="1150" spans="1:1">
      <c r="A1150" s="99"/>
    </row>
    <row r="1151" spans="1:1">
      <c r="A1151" s="99"/>
    </row>
    <row r="1152" spans="1:1">
      <c r="A1152" s="99"/>
    </row>
    <row r="1153" spans="1:1">
      <c r="A1153" s="99"/>
    </row>
    <row r="1154" spans="1:1">
      <c r="A1154" s="99"/>
    </row>
    <row r="1155" spans="1:1">
      <c r="A1155" s="99"/>
    </row>
    <row r="1156" spans="1:1">
      <c r="A1156" s="99"/>
    </row>
    <row r="1157" spans="1:1">
      <c r="A1157" s="99"/>
    </row>
    <row r="1158" spans="1:1">
      <c r="A1158" s="99"/>
    </row>
    <row r="1159" spans="1:1">
      <c r="A1159" s="99"/>
    </row>
    <row r="1160" spans="1:1">
      <c r="A1160" s="99"/>
    </row>
    <row r="1161" spans="1:1">
      <c r="A1161" s="99"/>
    </row>
    <row r="1162" spans="1:1">
      <c r="A1162" s="99"/>
    </row>
    <row r="1163" spans="1:1">
      <c r="A1163" s="99"/>
    </row>
    <row r="1164" spans="1:1">
      <c r="A1164" s="99"/>
    </row>
    <row r="1165" spans="1:1">
      <c r="A1165" s="99"/>
    </row>
  </sheetData>
  <phoneticPr fontId="0" type="noConversion"/>
  <printOptions horizontalCentered="1" verticalCentered="1"/>
  <pageMargins left="0.39370078740157483" right="0.39370078740157483" top="0.59055118110236227" bottom="0.59055118110236227" header="0.39370078740157483" footer="0.39370078740157483"/>
  <pageSetup paperSize="9" scale="62" firstPageNumber="2" orientation="portrait" r:id="rId1"/>
  <headerFooter alignWithMargins="0">
    <oddFooter>&amp;L&amp;"Arial,Gras"&amp;8Production CIFO&amp;C&amp;"Arial,Gras"&amp;8Arrêté 17/07/2007&amp;R&amp;"Arial,Gras"&amp;8Page &amp;P</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3">
    <pageSetUpPr autoPageBreaks="0" fitToPage="1"/>
  </sheetPr>
  <dimension ref="A1:I299"/>
  <sheetViews>
    <sheetView showGridLines="0" workbookViewId="0">
      <pane ySplit="6" topLeftCell="A7" activePane="bottomLeft" state="frozenSplit"/>
      <selection activeCell="C30" sqref="C30"/>
      <selection pane="bottomLeft" activeCell="I7" sqref="A7:I7"/>
    </sheetView>
  </sheetViews>
  <sheetFormatPr baseColWidth="10" defaultRowHeight="12.75"/>
  <cols>
    <col min="1" max="1" width="30.7109375" style="117" customWidth="1"/>
    <col min="2" max="2" width="11.5703125" style="117" bestFit="1" customWidth="1"/>
    <col min="3" max="3" width="8.85546875" style="117" customWidth="1"/>
    <col min="4" max="4" width="8.28515625" style="117" bestFit="1" customWidth="1"/>
    <col min="5" max="5" width="12.7109375" style="117" customWidth="1"/>
    <col min="6" max="6" width="12.7109375" style="161" customWidth="1"/>
    <col min="7" max="7" width="10.7109375" style="117" customWidth="1"/>
    <col min="8" max="8" width="12.7109375" style="117" customWidth="1"/>
    <col min="9" max="9" width="10.7109375" style="117" customWidth="1"/>
    <col min="10" max="16384" width="11.42578125" style="117"/>
  </cols>
  <sheetData>
    <row r="1" spans="1:9" ht="13.5" thickBot="1">
      <c r="A1" s="1">
        <f>etab</f>
        <v>0</v>
      </c>
      <c r="I1" s="3"/>
    </row>
    <row r="2" spans="1:9" s="162" customFormat="1" ht="24.95" customHeight="1" thickBot="1">
      <c r="A2" s="507" t="s">
        <v>175</v>
      </c>
      <c r="B2" s="508"/>
      <c r="C2" s="508"/>
      <c r="D2" s="508"/>
      <c r="E2" s="508"/>
      <c r="F2" s="508"/>
      <c r="G2" s="508"/>
      <c r="H2" s="508"/>
      <c r="I2" s="509"/>
    </row>
    <row r="3" spans="1:9">
      <c r="A3" s="162"/>
      <c r="B3" s="163"/>
      <c r="C3" s="162"/>
      <c r="D3" s="162"/>
      <c r="E3" s="162"/>
      <c r="F3" s="164"/>
      <c r="G3" s="162"/>
      <c r="H3" s="162"/>
      <c r="I3" s="162"/>
    </row>
    <row r="4" spans="1:9">
      <c r="A4" s="165"/>
      <c r="B4" s="166"/>
      <c r="C4" s="166"/>
      <c r="D4" s="166"/>
      <c r="E4" s="166"/>
      <c r="F4" s="167"/>
      <c r="G4" s="166"/>
      <c r="H4" s="166"/>
      <c r="I4" s="166"/>
    </row>
    <row r="5" spans="1:9" ht="38.25" customHeight="1">
      <c r="A5" s="512" t="s">
        <v>176</v>
      </c>
      <c r="B5" s="511" t="s">
        <v>177</v>
      </c>
      <c r="C5" s="511" t="s">
        <v>178</v>
      </c>
      <c r="D5" s="511" t="s">
        <v>179</v>
      </c>
      <c r="E5" s="511" t="s">
        <v>180</v>
      </c>
      <c r="F5" s="510" t="str">
        <f>"Dette en fin d'exercice précédent"</f>
        <v>Dette en fin d'exercice précédent</v>
      </c>
      <c r="G5" s="510"/>
      <c r="H5" s="511" t="str">
        <f>"Rembourse-
ment du capital de l'année "</f>
        <v xml:space="preserve">Rembourse-
ment du capital de l'année </v>
      </c>
      <c r="I5" s="511" t="str">
        <f>"Montant des intérêts de l'année "</f>
        <v xml:space="preserve">Montant des intérêts de l'année </v>
      </c>
    </row>
    <row r="6" spans="1:9" ht="24.95" customHeight="1">
      <c r="A6" s="512"/>
      <c r="B6" s="511"/>
      <c r="C6" s="511"/>
      <c r="D6" s="511"/>
      <c r="E6" s="511"/>
      <c r="F6" s="169" t="s">
        <v>181</v>
      </c>
      <c r="G6" s="168" t="s">
        <v>182</v>
      </c>
      <c r="H6" s="511"/>
      <c r="I6" s="511"/>
    </row>
    <row r="7" spans="1:9">
      <c r="A7" s="172"/>
      <c r="B7" s="190"/>
      <c r="C7" s="173"/>
      <c r="D7" s="174"/>
      <c r="E7" s="175"/>
      <c r="F7" s="175"/>
      <c r="G7" s="175"/>
      <c r="H7" s="175"/>
      <c r="I7" s="175"/>
    </row>
    <row r="8" spans="1:9">
      <c r="A8" s="176"/>
      <c r="B8" s="177"/>
      <c r="C8" s="178"/>
      <c r="D8" s="179"/>
      <c r="E8" s="285"/>
      <c r="F8" s="285"/>
      <c r="G8" s="285"/>
      <c r="H8" s="285"/>
      <c r="I8" s="285"/>
    </row>
    <row r="9" spans="1:9">
      <c r="A9" s="176"/>
      <c r="B9" s="177"/>
      <c r="C9" s="178"/>
      <c r="D9" s="179"/>
      <c r="E9" s="285"/>
      <c r="F9" s="285"/>
      <c r="G9" s="285"/>
      <c r="H9" s="285"/>
      <c r="I9" s="285"/>
    </row>
    <row r="10" spans="1:9">
      <c r="A10" s="176"/>
      <c r="B10" s="177"/>
      <c r="C10" s="178"/>
      <c r="D10" s="179"/>
      <c r="E10" s="285"/>
      <c r="F10" s="285"/>
      <c r="G10" s="285"/>
      <c r="H10" s="285"/>
      <c r="I10" s="285"/>
    </row>
    <row r="11" spans="1:9">
      <c r="A11" s="176"/>
      <c r="B11" s="177"/>
      <c r="C11" s="178"/>
      <c r="D11" s="179"/>
      <c r="E11" s="285"/>
      <c r="F11" s="285"/>
      <c r="G11" s="285"/>
      <c r="H11" s="285"/>
      <c r="I11" s="285"/>
    </row>
    <row r="12" spans="1:9">
      <c r="A12" s="176"/>
      <c r="B12" s="177"/>
      <c r="C12" s="178"/>
      <c r="D12" s="179"/>
      <c r="E12" s="285"/>
      <c r="F12" s="285"/>
      <c r="G12" s="285"/>
      <c r="H12" s="285"/>
      <c r="I12" s="285"/>
    </row>
    <row r="13" spans="1:9">
      <c r="A13" s="176"/>
      <c r="B13" s="177"/>
      <c r="C13" s="178"/>
      <c r="D13" s="179"/>
      <c r="E13" s="285"/>
      <c r="F13" s="285"/>
      <c r="G13" s="285"/>
      <c r="H13" s="285"/>
      <c r="I13" s="285"/>
    </row>
    <row r="14" spans="1:9">
      <c r="A14" s="176"/>
      <c r="B14" s="177"/>
      <c r="C14" s="178"/>
      <c r="D14" s="179"/>
      <c r="E14" s="285"/>
      <c r="F14" s="285"/>
      <c r="G14" s="285"/>
      <c r="H14" s="285"/>
      <c r="I14" s="285"/>
    </row>
    <row r="15" spans="1:9">
      <c r="A15" s="176"/>
      <c r="B15" s="177"/>
      <c r="C15" s="178"/>
      <c r="D15" s="179"/>
      <c r="E15" s="285"/>
      <c r="F15" s="285"/>
      <c r="G15" s="285"/>
      <c r="H15" s="285"/>
      <c r="I15" s="285"/>
    </row>
    <row r="16" spans="1:9">
      <c r="A16" s="176"/>
      <c r="B16" s="177"/>
      <c r="C16" s="178"/>
      <c r="D16" s="179"/>
      <c r="E16" s="285"/>
      <c r="F16" s="285"/>
      <c r="G16" s="285"/>
      <c r="H16" s="285"/>
      <c r="I16" s="285"/>
    </row>
    <row r="17" spans="1:9">
      <c r="A17" s="176"/>
      <c r="B17" s="177"/>
      <c r="C17" s="178"/>
      <c r="D17" s="179"/>
      <c r="E17" s="285"/>
      <c r="F17" s="285"/>
      <c r="G17" s="285"/>
      <c r="H17" s="285"/>
      <c r="I17" s="285"/>
    </row>
    <row r="18" spans="1:9">
      <c r="A18" s="176"/>
      <c r="B18" s="177"/>
      <c r="C18" s="178"/>
      <c r="D18" s="179"/>
      <c r="E18" s="285"/>
      <c r="F18" s="285"/>
      <c r="G18" s="285"/>
      <c r="H18" s="285"/>
      <c r="I18" s="285"/>
    </row>
    <row r="19" spans="1:9">
      <c r="A19" s="176"/>
      <c r="B19" s="177"/>
      <c r="C19" s="178"/>
      <c r="D19" s="179"/>
      <c r="E19" s="285"/>
      <c r="F19" s="285"/>
      <c r="G19" s="285"/>
      <c r="H19" s="285"/>
      <c r="I19" s="285"/>
    </row>
    <row r="20" spans="1:9">
      <c r="A20" s="176"/>
      <c r="B20" s="177"/>
      <c r="C20" s="178"/>
      <c r="D20" s="179"/>
      <c r="E20" s="285"/>
      <c r="F20" s="285"/>
      <c r="G20" s="285"/>
      <c r="H20" s="285"/>
      <c r="I20" s="285"/>
    </row>
    <row r="21" spans="1:9">
      <c r="A21" s="176"/>
      <c r="B21" s="177"/>
      <c r="C21" s="178"/>
      <c r="D21" s="179"/>
      <c r="E21" s="285"/>
      <c r="F21" s="285"/>
      <c r="G21" s="285"/>
      <c r="H21" s="285"/>
      <c r="I21" s="285"/>
    </row>
    <row r="22" spans="1:9">
      <c r="A22" s="176"/>
      <c r="B22" s="177"/>
      <c r="C22" s="178"/>
      <c r="D22" s="179"/>
      <c r="E22" s="285"/>
      <c r="F22" s="285"/>
      <c r="G22" s="285"/>
      <c r="H22" s="285"/>
      <c r="I22" s="285"/>
    </row>
    <row r="23" spans="1:9">
      <c r="A23" s="176"/>
      <c r="B23" s="177"/>
      <c r="C23" s="178"/>
      <c r="D23" s="179"/>
      <c r="E23" s="285"/>
      <c r="F23" s="285"/>
      <c r="G23" s="285"/>
      <c r="H23" s="285"/>
      <c r="I23" s="285"/>
    </row>
    <row r="24" spans="1:9">
      <c r="A24" s="176"/>
      <c r="B24" s="177"/>
      <c r="C24" s="178"/>
      <c r="D24" s="179"/>
      <c r="E24" s="285"/>
      <c r="F24" s="285"/>
      <c r="G24" s="285"/>
      <c r="H24" s="285"/>
      <c r="I24" s="285"/>
    </row>
    <row r="25" spans="1:9">
      <c r="A25" s="176"/>
      <c r="B25" s="177"/>
      <c r="C25" s="178"/>
      <c r="D25" s="179"/>
      <c r="E25" s="285"/>
      <c r="F25" s="285"/>
      <c r="G25" s="285"/>
      <c r="H25" s="285"/>
      <c r="I25" s="285"/>
    </row>
    <row r="26" spans="1:9">
      <c r="A26" s="176"/>
      <c r="B26" s="177"/>
      <c r="C26" s="178"/>
      <c r="D26" s="179"/>
      <c r="E26" s="285"/>
      <c r="F26" s="285"/>
      <c r="G26" s="285"/>
      <c r="H26" s="285"/>
      <c r="I26" s="285"/>
    </row>
    <row r="27" spans="1:9">
      <c r="A27" s="180"/>
      <c r="B27" s="181"/>
      <c r="C27" s="178"/>
      <c r="D27" s="179"/>
      <c r="E27" s="285"/>
      <c r="F27" s="286"/>
      <c r="G27" s="286"/>
      <c r="H27" s="286"/>
      <c r="I27" s="286"/>
    </row>
    <row r="28" spans="1:9" ht="13.5" thickBot="1">
      <c r="A28" s="182"/>
      <c r="B28" s="183"/>
      <c r="C28" s="184"/>
      <c r="D28" s="185"/>
      <c r="E28" s="287"/>
      <c r="F28" s="287"/>
      <c r="G28" s="287"/>
      <c r="H28" s="287"/>
      <c r="I28" s="287"/>
    </row>
    <row r="29" spans="1:9" s="1" customFormat="1" ht="24" customHeight="1" thickTop="1" thickBot="1">
      <c r="A29" s="186" t="s">
        <v>183</v>
      </c>
      <c r="B29" s="187"/>
      <c r="C29" s="187"/>
      <c r="D29" s="187"/>
      <c r="E29" s="288">
        <f>SUM(E7:E28)</f>
        <v>0</v>
      </c>
      <c r="F29" s="288">
        <f>SUM(F7:F28)</f>
        <v>0</v>
      </c>
      <c r="G29" s="288">
        <f>SUM(G7:G28)</f>
        <v>0</v>
      </c>
      <c r="H29" s="288">
        <f>SUM(H7:H28)</f>
        <v>0</v>
      </c>
      <c r="I29" s="289">
        <f>SUM(I7:I28)</f>
        <v>0</v>
      </c>
    </row>
    <row r="30" spans="1:9" ht="13.5" thickTop="1">
      <c r="A30" s="162"/>
      <c r="B30" s="162"/>
      <c r="C30" s="162"/>
      <c r="D30" s="162"/>
      <c r="E30" s="162"/>
      <c r="F30" s="164"/>
      <c r="G30" s="162"/>
      <c r="H30" s="162"/>
      <c r="I30" s="162"/>
    </row>
    <row r="299" spans="1:1">
      <c r="A299" s="116" t="s">
        <v>157</v>
      </c>
    </row>
  </sheetData>
  <mergeCells count="9">
    <mergeCell ref="A2:I2"/>
    <mergeCell ref="F5:G5"/>
    <mergeCell ref="H5:H6"/>
    <mergeCell ref="I5:I6"/>
    <mergeCell ref="E5:E6"/>
    <mergeCell ref="D5:D6"/>
    <mergeCell ref="C5:C6"/>
    <mergeCell ref="B5:B6"/>
    <mergeCell ref="A5:A6"/>
  </mergeCells>
  <phoneticPr fontId="0" type="noConversion"/>
  <printOptions horizontalCentered="1" verticalCentered="1"/>
  <pageMargins left="0.78740157480314965" right="0.78740157480314965" top="0.78740157480314965" bottom="0.78740157480314965" header="0.51181102362204722" footer="0.51181102362204722"/>
  <pageSetup paperSize="9" firstPageNumber="2" orientation="landscape" r:id="rId1"/>
  <headerFooter alignWithMargins="0">
    <oddFooter>&amp;L&amp;"Arial,Gras"&amp;8Production CIFO&amp;R&amp;"Arial,Gras"&amp;8Page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2">
    <pageSetUpPr autoPageBreaks="0"/>
  </sheetPr>
  <dimension ref="A1:T300"/>
  <sheetViews>
    <sheetView showGridLines="0" workbookViewId="0">
      <pane ySplit="6" topLeftCell="A7" activePane="bottomLeft" state="frozenSplit"/>
      <selection activeCell="C30" sqref="C30"/>
      <selection pane="bottomLeft" activeCell="B8" sqref="B8:K8"/>
    </sheetView>
  </sheetViews>
  <sheetFormatPr baseColWidth="10" defaultRowHeight="12.75"/>
  <cols>
    <col min="1" max="1" width="8.140625" style="117" customWidth="1"/>
    <col min="2" max="2" width="31.85546875" style="117" customWidth="1"/>
    <col min="3" max="3" width="10.42578125" style="117" customWidth="1"/>
    <col min="4" max="4" width="10.28515625" style="117" customWidth="1"/>
    <col min="5" max="6" width="9.7109375" style="117" customWidth="1"/>
    <col min="7" max="7" width="10.140625" style="117" customWidth="1"/>
    <col min="8" max="9" width="9.7109375" style="117" customWidth="1"/>
    <col min="10" max="11" width="8.7109375" style="117" customWidth="1"/>
    <col min="12" max="16384" width="11.42578125" style="117"/>
  </cols>
  <sheetData>
    <row r="1" spans="1:15" ht="13.5" thickBot="1">
      <c r="A1" s="1">
        <f>etab</f>
        <v>0</v>
      </c>
      <c r="L1" s="3"/>
    </row>
    <row r="2" spans="1:15" s="118" customFormat="1" ht="16.5" thickBot="1">
      <c r="A2" s="515" t="s">
        <v>158</v>
      </c>
      <c r="B2" s="516"/>
      <c r="C2" s="516"/>
      <c r="D2" s="516"/>
      <c r="E2" s="516"/>
      <c r="F2" s="516"/>
      <c r="G2" s="516"/>
      <c r="H2" s="516"/>
      <c r="I2" s="516"/>
      <c r="J2" s="516"/>
      <c r="K2" s="516"/>
      <c r="L2" s="517"/>
    </row>
    <row r="3" spans="1:15" s="118" customFormat="1" ht="13.5" thickBot="1">
      <c r="C3" s="119"/>
    </row>
    <row r="4" spans="1:15" s="120" customFormat="1" ht="20.100000000000001" customHeight="1">
      <c r="A4" s="518" t="s">
        <v>159</v>
      </c>
      <c r="B4" s="521" t="s">
        <v>160</v>
      </c>
      <c r="C4" s="524" t="s">
        <v>161</v>
      </c>
      <c r="D4" s="524" t="s">
        <v>162</v>
      </c>
      <c r="E4" s="524" t="s">
        <v>163</v>
      </c>
      <c r="F4" s="524" t="s">
        <v>164</v>
      </c>
      <c r="G4" s="521" t="s">
        <v>165</v>
      </c>
      <c r="H4" s="521"/>
      <c r="I4" s="521"/>
      <c r="J4" s="521"/>
      <c r="K4" s="521"/>
      <c r="L4" s="529"/>
    </row>
    <row r="5" spans="1:15" s="120" customFormat="1" ht="24.95" customHeight="1">
      <c r="A5" s="519"/>
      <c r="B5" s="522"/>
      <c r="C5" s="525"/>
      <c r="D5" s="525"/>
      <c r="E5" s="525"/>
      <c r="F5" s="525"/>
      <c r="G5" s="522" t="s">
        <v>171</v>
      </c>
      <c r="H5" s="522" t="s">
        <v>172</v>
      </c>
      <c r="I5" s="522" t="s">
        <v>173</v>
      </c>
      <c r="J5" s="522"/>
      <c r="K5" s="522"/>
      <c r="L5" s="527" t="s">
        <v>174</v>
      </c>
    </row>
    <row r="6" spans="1:15" s="122" customFormat="1" ht="24.95" customHeight="1" thickBot="1">
      <c r="A6" s="520"/>
      <c r="B6" s="523"/>
      <c r="C6" s="526"/>
      <c r="D6" s="526"/>
      <c r="E6" s="526"/>
      <c r="F6" s="526"/>
      <c r="G6" s="523"/>
      <c r="H6" s="523"/>
      <c r="I6" s="121" t="s">
        <v>166</v>
      </c>
      <c r="J6" s="121" t="s">
        <v>167</v>
      </c>
      <c r="K6" s="121" t="s">
        <v>168</v>
      </c>
      <c r="L6" s="528"/>
    </row>
    <row r="7" spans="1:15" s="124" customFormat="1" ht="15" customHeight="1" thickBot="1">
      <c r="A7" s="123"/>
      <c r="B7" s="123"/>
      <c r="C7" s="123"/>
      <c r="D7" s="123"/>
      <c r="E7" s="123"/>
      <c r="F7" s="123"/>
      <c r="G7" s="123"/>
      <c r="H7" s="123"/>
      <c r="I7" s="123"/>
      <c r="J7" s="123"/>
      <c r="K7" s="123"/>
      <c r="L7" s="123"/>
      <c r="M7" s="123"/>
      <c r="N7" s="123"/>
      <c r="O7" s="123"/>
    </row>
    <row r="8" spans="1:15" s="124" customFormat="1" ht="15" customHeight="1">
      <c r="A8" s="125">
        <v>1</v>
      </c>
      <c r="B8" s="126"/>
      <c r="C8" s="127"/>
      <c r="D8" s="128"/>
      <c r="E8" s="129"/>
      <c r="F8" s="126"/>
      <c r="G8" s="127"/>
      <c r="H8" s="127"/>
      <c r="I8" s="127"/>
      <c r="J8" s="130"/>
      <c r="K8" s="126"/>
      <c r="L8" s="131">
        <f t="shared" ref="L8:L22" si="0">G8+H8+I8</f>
        <v>0</v>
      </c>
    </row>
    <row r="9" spans="1:15" s="124" customFormat="1" ht="15" customHeight="1">
      <c r="A9" s="132">
        <v>2</v>
      </c>
      <c r="B9" s="133"/>
      <c r="C9" s="134"/>
      <c r="D9" s="135"/>
      <c r="E9" s="136"/>
      <c r="F9" s="133"/>
      <c r="G9" s="134"/>
      <c r="H9" s="134"/>
      <c r="I9" s="134"/>
      <c r="J9" s="137"/>
      <c r="K9" s="132"/>
      <c r="L9" s="138">
        <f>G9+H9+I9+J9+K9</f>
        <v>0</v>
      </c>
    </row>
    <row r="10" spans="1:15" s="124" customFormat="1" ht="15" customHeight="1">
      <c r="A10" s="132">
        <v>3</v>
      </c>
      <c r="B10" s="133"/>
      <c r="C10" s="134"/>
      <c r="D10" s="135"/>
      <c r="E10" s="136"/>
      <c r="F10" s="133"/>
      <c r="G10" s="134"/>
      <c r="H10" s="134"/>
      <c r="I10" s="134"/>
      <c r="J10" s="137"/>
      <c r="K10" s="132"/>
      <c r="L10" s="138">
        <f t="shared" si="0"/>
        <v>0</v>
      </c>
    </row>
    <row r="11" spans="1:15" s="124" customFormat="1" ht="15" customHeight="1">
      <c r="A11" s="132">
        <v>4</v>
      </c>
      <c r="B11" s="133"/>
      <c r="C11" s="134"/>
      <c r="D11" s="135"/>
      <c r="E11" s="136"/>
      <c r="F11" s="133"/>
      <c r="G11" s="134"/>
      <c r="H11" s="134"/>
      <c r="I11" s="134"/>
      <c r="J11" s="137"/>
      <c r="K11" s="132"/>
      <c r="L11" s="138">
        <f t="shared" si="0"/>
        <v>0</v>
      </c>
    </row>
    <row r="12" spans="1:15" s="124" customFormat="1" ht="15" customHeight="1">
      <c r="A12" s="132">
        <v>5</v>
      </c>
      <c r="B12" s="133"/>
      <c r="C12" s="134"/>
      <c r="D12" s="135"/>
      <c r="E12" s="136"/>
      <c r="F12" s="133"/>
      <c r="G12" s="134"/>
      <c r="H12" s="134"/>
      <c r="I12" s="134"/>
      <c r="J12" s="137"/>
      <c r="K12" s="132"/>
      <c r="L12" s="138">
        <f t="shared" si="0"/>
        <v>0</v>
      </c>
    </row>
    <row r="13" spans="1:15" s="124" customFormat="1" ht="15" customHeight="1">
      <c r="A13" s="132">
        <v>6</v>
      </c>
      <c r="B13" s="133"/>
      <c r="C13" s="134"/>
      <c r="D13" s="135"/>
      <c r="E13" s="136"/>
      <c r="F13" s="133"/>
      <c r="G13" s="134"/>
      <c r="H13" s="134"/>
      <c r="I13" s="134"/>
      <c r="J13" s="137"/>
      <c r="K13" s="132"/>
      <c r="L13" s="138">
        <f t="shared" si="0"/>
        <v>0</v>
      </c>
    </row>
    <row r="14" spans="1:15" s="124" customFormat="1" ht="15" customHeight="1">
      <c r="A14" s="132">
        <v>7</v>
      </c>
      <c r="B14" s="133"/>
      <c r="C14" s="134"/>
      <c r="D14" s="135"/>
      <c r="E14" s="136"/>
      <c r="F14" s="133"/>
      <c r="G14" s="134"/>
      <c r="H14" s="134"/>
      <c r="I14" s="134"/>
      <c r="J14" s="137"/>
      <c r="K14" s="132"/>
      <c r="L14" s="138">
        <f t="shared" si="0"/>
        <v>0</v>
      </c>
    </row>
    <row r="15" spans="1:15" s="124" customFormat="1" ht="15" customHeight="1">
      <c r="A15" s="132">
        <v>8</v>
      </c>
      <c r="B15" s="133"/>
      <c r="C15" s="134"/>
      <c r="D15" s="135"/>
      <c r="E15" s="136"/>
      <c r="F15" s="133"/>
      <c r="G15" s="134"/>
      <c r="H15" s="134"/>
      <c r="I15" s="134"/>
      <c r="J15" s="137"/>
      <c r="K15" s="132"/>
      <c r="L15" s="138">
        <f t="shared" si="0"/>
        <v>0</v>
      </c>
    </row>
    <row r="16" spans="1:15" s="124" customFormat="1" ht="15" customHeight="1">
      <c r="A16" s="132">
        <v>9</v>
      </c>
      <c r="B16" s="139"/>
      <c r="C16" s="134"/>
      <c r="D16" s="135"/>
      <c r="E16" s="136"/>
      <c r="F16" s="133"/>
      <c r="G16" s="134"/>
      <c r="H16" s="134"/>
      <c r="I16" s="134"/>
      <c r="J16" s="137"/>
      <c r="K16" s="132"/>
      <c r="L16" s="138">
        <f t="shared" si="0"/>
        <v>0</v>
      </c>
    </row>
    <row r="17" spans="1:20" s="124" customFormat="1" ht="15" customHeight="1">
      <c r="A17" s="132">
        <v>10</v>
      </c>
      <c r="B17" s="139"/>
      <c r="C17" s="134"/>
      <c r="D17" s="135"/>
      <c r="E17" s="136"/>
      <c r="F17" s="133"/>
      <c r="G17" s="134"/>
      <c r="H17" s="134"/>
      <c r="I17" s="134"/>
      <c r="J17" s="137"/>
      <c r="K17" s="132"/>
      <c r="L17" s="138">
        <f t="shared" si="0"/>
        <v>0</v>
      </c>
    </row>
    <row r="18" spans="1:20" s="124" customFormat="1" ht="15" customHeight="1">
      <c r="A18" s="132">
        <v>11</v>
      </c>
      <c r="B18" s="139"/>
      <c r="C18" s="134"/>
      <c r="D18" s="135"/>
      <c r="E18" s="136"/>
      <c r="F18" s="133"/>
      <c r="G18" s="134"/>
      <c r="H18" s="134"/>
      <c r="I18" s="134"/>
      <c r="J18" s="137"/>
      <c r="K18" s="132"/>
      <c r="L18" s="138">
        <f t="shared" si="0"/>
        <v>0</v>
      </c>
    </row>
    <row r="19" spans="1:20" s="124" customFormat="1" ht="15" customHeight="1">
      <c r="A19" s="132">
        <v>12</v>
      </c>
      <c r="B19" s="139"/>
      <c r="C19" s="134"/>
      <c r="D19" s="135"/>
      <c r="E19" s="136"/>
      <c r="F19" s="133"/>
      <c r="G19" s="134"/>
      <c r="H19" s="134"/>
      <c r="I19" s="134"/>
      <c r="J19" s="137"/>
      <c r="K19" s="132"/>
      <c r="L19" s="138">
        <f t="shared" si="0"/>
        <v>0</v>
      </c>
    </row>
    <row r="20" spans="1:20" s="124" customFormat="1" ht="15" customHeight="1">
      <c r="A20" s="132">
        <v>13</v>
      </c>
      <c r="B20" s="133"/>
      <c r="C20" s="134"/>
      <c r="D20" s="135"/>
      <c r="E20" s="136"/>
      <c r="F20" s="133"/>
      <c r="G20" s="134"/>
      <c r="H20" s="134"/>
      <c r="I20" s="134"/>
      <c r="J20" s="137"/>
      <c r="K20" s="132"/>
      <c r="L20" s="138">
        <f t="shared" si="0"/>
        <v>0</v>
      </c>
    </row>
    <row r="21" spans="1:20" s="124" customFormat="1" ht="15" customHeight="1">
      <c r="A21" s="132">
        <v>14</v>
      </c>
      <c r="B21" s="133"/>
      <c r="C21" s="134"/>
      <c r="D21" s="135"/>
      <c r="E21" s="136"/>
      <c r="F21" s="133"/>
      <c r="G21" s="134"/>
      <c r="H21" s="134"/>
      <c r="I21" s="134"/>
      <c r="J21" s="137"/>
      <c r="K21" s="132"/>
      <c r="L21" s="138">
        <f t="shared" si="0"/>
        <v>0</v>
      </c>
    </row>
    <row r="22" spans="1:20" s="124" customFormat="1" ht="15" customHeight="1" thickBot="1">
      <c r="A22" s="132">
        <v>15</v>
      </c>
      <c r="B22" s="133"/>
      <c r="C22" s="134"/>
      <c r="D22" s="135"/>
      <c r="E22" s="136"/>
      <c r="F22" s="133"/>
      <c r="G22" s="134"/>
      <c r="H22" s="134"/>
      <c r="I22" s="134"/>
      <c r="J22" s="137"/>
      <c r="K22" s="132"/>
      <c r="L22" s="138">
        <f t="shared" si="0"/>
        <v>0</v>
      </c>
      <c r="M22" s="123"/>
      <c r="N22" s="123"/>
      <c r="O22" s="123"/>
      <c r="P22" s="123"/>
      <c r="Q22" s="123"/>
      <c r="R22" s="123"/>
      <c r="S22" s="123"/>
      <c r="T22" s="123"/>
    </row>
    <row r="23" spans="1:20" s="124" customFormat="1" ht="24.75" customHeight="1" thickBot="1">
      <c r="A23" s="513" t="s">
        <v>169</v>
      </c>
      <c r="B23" s="514"/>
      <c r="C23" s="140">
        <f>SUM(C8:C22)</f>
        <v>0</v>
      </c>
      <c r="D23" s="141"/>
      <c r="E23" s="141"/>
      <c r="F23" s="141"/>
      <c r="G23" s="140">
        <f>SUM(G8:G22)</f>
        <v>0</v>
      </c>
      <c r="H23" s="140">
        <f>SUM(H8:H22)</f>
        <v>0</v>
      </c>
      <c r="I23" s="140">
        <f>SUM(I8:I22)</f>
        <v>0</v>
      </c>
      <c r="J23" s="141"/>
      <c r="K23" s="141"/>
      <c r="L23" s="140">
        <f>SUM(L8:L22)</f>
        <v>0</v>
      </c>
      <c r="M23" s="142">
        <f>C23-L23</f>
        <v>0</v>
      </c>
      <c r="N23" s="123"/>
      <c r="O23" s="123"/>
      <c r="P23" s="123"/>
      <c r="Q23" s="123"/>
      <c r="R23" s="123"/>
      <c r="S23" s="123"/>
      <c r="T23" s="123"/>
    </row>
    <row r="24" spans="1:20" s="123" customFormat="1" ht="26.25" customHeight="1">
      <c r="A24" s="143"/>
      <c r="B24" s="143" t="s">
        <v>170</v>
      </c>
    </row>
    <row r="25" spans="1:20" s="123" customFormat="1" ht="5.25" customHeight="1" thickBot="1">
      <c r="A25" s="143"/>
      <c r="B25" s="118"/>
    </row>
    <row r="26" spans="1:20" s="149" customFormat="1" ht="15" customHeight="1">
      <c r="A26" s="144"/>
      <c r="B26" s="145"/>
      <c r="C26" s="146"/>
      <c r="D26" s="147"/>
      <c r="E26" s="147"/>
      <c r="F26" s="145"/>
      <c r="G26" s="146"/>
      <c r="H26" s="146"/>
      <c r="I26" s="146"/>
      <c r="J26" s="148"/>
      <c r="K26" s="145"/>
      <c r="L26" s="131">
        <f t="shared" ref="L26:L40" si="1">G26+H26+I26</f>
        <v>0</v>
      </c>
    </row>
    <row r="27" spans="1:20" s="149" customFormat="1" ht="15" customHeight="1">
      <c r="A27" s="144"/>
      <c r="B27" s="150"/>
      <c r="C27" s="151"/>
      <c r="D27" s="152"/>
      <c r="E27" s="152"/>
      <c r="F27" s="150"/>
      <c r="G27" s="151"/>
      <c r="H27" s="151"/>
      <c r="I27" s="151"/>
      <c r="J27" s="153"/>
      <c r="K27" s="150"/>
      <c r="L27" s="138">
        <f t="shared" si="1"/>
        <v>0</v>
      </c>
    </row>
    <row r="28" spans="1:20" s="149" customFormat="1" ht="15" customHeight="1">
      <c r="A28" s="144"/>
      <c r="B28" s="150"/>
      <c r="C28" s="151"/>
      <c r="D28" s="152"/>
      <c r="E28" s="152"/>
      <c r="F28" s="150"/>
      <c r="G28" s="151"/>
      <c r="H28" s="151"/>
      <c r="I28" s="151"/>
      <c r="J28" s="153"/>
      <c r="K28" s="150"/>
      <c r="L28" s="138">
        <f t="shared" si="1"/>
        <v>0</v>
      </c>
    </row>
    <row r="29" spans="1:20" s="149" customFormat="1" ht="15" customHeight="1">
      <c r="A29" s="144"/>
      <c r="B29" s="150"/>
      <c r="C29" s="151"/>
      <c r="D29" s="152"/>
      <c r="E29" s="152"/>
      <c r="F29" s="150"/>
      <c r="G29" s="151"/>
      <c r="H29" s="151"/>
      <c r="I29" s="151"/>
      <c r="J29" s="153"/>
      <c r="K29" s="150"/>
      <c r="L29" s="138">
        <f t="shared" si="1"/>
        <v>0</v>
      </c>
    </row>
    <row r="30" spans="1:20" s="149" customFormat="1" ht="15" customHeight="1">
      <c r="A30" s="144"/>
      <c r="B30" s="150"/>
      <c r="C30" s="151"/>
      <c r="D30" s="152"/>
      <c r="E30" s="152"/>
      <c r="F30" s="150"/>
      <c r="G30" s="151"/>
      <c r="H30" s="151"/>
      <c r="I30" s="151"/>
      <c r="J30" s="153"/>
      <c r="K30" s="150"/>
      <c r="L30" s="138">
        <f t="shared" si="1"/>
        <v>0</v>
      </c>
    </row>
    <row r="31" spans="1:20" s="149" customFormat="1" ht="15" customHeight="1">
      <c r="A31" s="144"/>
      <c r="B31" s="150"/>
      <c r="C31" s="151"/>
      <c r="D31" s="152"/>
      <c r="E31" s="152"/>
      <c r="F31" s="150"/>
      <c r="G31" s="151"/>
      <c r="H31" s="151"/>
      <c r="I31" s="151"/>
      <c r="J31" s="153"/>
      <c r="K31" s="150"/>
      <c r="L31" s="138">
        <f t="shared" si="1"/>
        <v>0</v>
      </c>
    </row>
    <row r="32" spans="1:20" s="149" customFormat="1" ht="15" customHeight="1">
      <c r="A32" s="144"/>
      <c r="B32" s="150"/>
      <c r="C32" s="151"/>
      <c r="D32" s="152"/>
      <c r="E32" s="152"/>
      <c r="F32" s="150"/>
      <c r="G32" s="151"/>
      <c r="H32" s="151"/>
      <c r="I32" s="151"/>
      <c r="J32" s="153"/>
      <c r="K32" s="150"/>
      <c r="L32" s="138">
        <f t="shared" si="1"/>
        <v>0</v>
      </c>
    </row>
    <row r="33" spans="1:12" s="149" customFormat="1" ht="15" customHeight="1">
      <c r="A33" s="144"/>
      <c r="B33" s="150"/>
      <c r="C33" s="151"/>
      <c r="D33" s="152"/>
      <c r="E33" s="152"/>
      <c r="F33" s="150"/>
      <c r="G33" s="151"/>
      <c r="H33" s="151"/>
      <c r="I33" s="151"/>
      <c r="J33" s="153"/>
      <c r="K33" s="150"/>
      <c r="L33" s="138">
        <f t="shared" si="1"/>
        <v>0</v>
      </c>
    </row>
    <row r="34" spans="1:12" s="149" customFormat="1" ht="15" customHeight="1">
      <c r="A34" s="144"/>
      <c r="B34" s="150"/>
      <c r="C34" s="151"/>
      <c r="D34" s="152"/>
      <c r="E34" s="152"/>
      <c r="F34" s="150"/>
      <c r="G34" s="151"/>
      <c r="H34" s="151"/>
      <c r="I34" s="151"/>
      <c r="J34" s="153"/>
      <c r="K34" s="150"/>
      <c r="L34" s="138">
        <f t="shared" si="1"/>
        <v>0</v>
      </c>
    </row>
    <row r="35" spans="1:12" s="149" customFormat="1" ht="15" customHeight="1">
      <c r="A35" s="144"/>
      <c r="B35" s="150"/>
      <c r="C35" s="151"/>
      <c r="D35" s="152"/>
      <c r="E35" s="152"/>
      <c r="F35" s="150"/>
      <c r="G35" s="151"/>
      <c r="H35" s="151"/>
      <c r="I35" s="151"/>
      <c r="J35" s="153"/>
      <c r="K35" s="150"/>
      <c r="L35" s="138">
        <f t="shared" si="1"/>
        <v>0</v>
      </c>
    </row>
    <row r="36" spans="1:12" s="149" customFormat="1" ht="15" customHeight="1">
      <c r="A36" s="144"/>
      <c r="B36" s="150"/>
      <c r="C36" s="151"/>
      <c r="D36" s="152"/>
      <c r="E36" s="152"/>
      <c r="F36" s="150"/>
      <c r="G36" s="151"/>
      <c r="H36" s="151"/>
      <c r="I36" s="151"/>
      <c r="J36" s="153"/>
      <c r="K36" s="150"/>
      <c r="L36" s="138">
        <f t="shared" si="1"/>
        <v>0</v>
      </c>
    </row>
    <row r="37" spans="1:12" s="149" customFormat="1" ht="15" customHeight="1">
      <c r="A37" s="144"/>
      <c r="B37" s="150"/>
      <c r="C37" s="151"/>
      <c r="D37" s="152"/>
      <c r="E37" s="152"/>
      <c r="F37" s="150"/>
      <c r="G37" s="151"/>
      <c r="H37" s="151"/>
      <c r="I37" s="151"/>
      <c r="J37" s="153"/>
      <c r="K37" s="150"/>
      <c r="L37" s="138">
        <f t="shared" si="1"/>
        <v>0</v>
      </c>
    </row>
    <row r="38" spans="1:12" s="149" customFormat="1" ht="15" customHeight="1">
      <c r="A38" s="144"/>
      <c r="B38" s="150"/>
      <c r="C38" s="151"/>
      <c r="D38" s="152"/>
      <c r="E38" s="152"/>
      <c r="F38" s="150"/>
      <c r="G38" s="151"/>
      <c r="H38" s="151"/>
      <c r="I38" s="151"/>
      <c r="J38" s="153"/>
      <c r="K38" s="150"/>
      <c r="L38" s="138">
        <f t="shared" si="1"/>
        <v>0</v>
      </c>
    </row>
    <row r="39" spans="1:12" s="149" customFormat="1" ht="15" customHeight="1">
      <c r="A39" s="144"/>
      <c r="B39" s="150"/>
      <c r="C39" s="151"/>
      <c r="D39" s="152"/>
      <c r="E39" s="152"/>
      <c r="F39" s="150"/>
      <c r="G39" s="151"/>
      <c r="H39" s="151"/>
      <c r="I39" s="151"/>
      <c r="J39" s="153"/>
      <c r="K39" s="150"/>
      <c r="L39" s="138">
        <f t="shared" si="1"/>
        <v>0</v>
      </c>
    </row>
    <row r="40" spans="1:12" s="149" customFormat="1" ht="15" customHeight="1" thickBot="1">
      <c r="A40" s="144"/>
      <c r="B40" s="154"/>
      <c r="C40" s="155"/>
      <c r="D40" s="156"/>
      <c r="E40" s="156"/>
      <c r="F40" s="154"/>
      <c r="G40" s="155"/>
      <c r="H40" s="155"/>
      <c r="I40" s="155"/>
      <c r="J40" s="157"/>
      <c r="K40" s="154"/>
      <c r="L40" s="138">
        <f t="shared" si="1"/>
        <v>0</v>
      </c>
    </row>
    <row r="41" spans="1:12" s="124" customFormat="1" ht="21" customHeight="1" thickBot="1">
      <c r="A41" s="158"/>
      <c r="B41" s="159" t="s">
        <v>169</v>
      </c>
      <c r="C41" s="160">
        <f>SUM(C26:C40)</f>
        <v>0</v>
      </c>
      <c r="D41" s="141"/>
      <c r="E41" s="141"/>
      <c r="F41" s="141"/>
      <c r="G41" s="160">
        <f>SUM(G26:G40)</f>
        <v>0</v>
      </c>
      <c r="H41" s="160">
        <f>SUM(H26:H40)</f>
        <v>0</v>
      </c>
      <c r="I41" s="160">
        <f>SUM(I26:I40)</f>
        <v>0</v>
      </c>
      <c r="J41" s="141"/>
      <c r="K41" s="141"/>
      <c r="L41" s="160">
        <f>SUM(L26:L40)</f>
        <v>0</v>
      </c>
    </row>
    <row r="42" spans="1:12" s="124" customFormat="1" ht="17.100000000000001" customHeight="1" thickBot="1">
      <c r="A42" s="1"/>
      <c r="B42" s="117"/>
      <c r="C42" s="117"/>
      <c r="D42" s="117"/>
      <c r="E42" s="117"/>
      <c r="F42" s="117"/>
      <c r="G42" s="117"/>
      <c r="H42" s="117"/>
      <c r="I42" s="117"/>
      <c r="J42" s="117"/>
      <c r="K42" s="117"/>
      <c r="L42" s="3"/>
    </row>
    <row r="43" spans="1:12" s="124" customFormat="1" ht="16.5" thickBot="1">
      <c r="A43" s="515" t="s">
        <v>158</v>
      </c>
      <c r="B43" s="516"/>
      <c r="C43" s="516"/>
      <c r="D43" s="516"/>
      <c r="E43" s="516"/>
      <c r="F43" s="516"/>
      <c r="G43" s="516"/>
      <c r="H43" s="516"/>
      <c r="I43" s="516"/>
      <c r="J43" s="516"/>
      <c r="K43" s="516"/>
      <c r="L43" s="517"/>
    </row>
    <row r="44" spans="1:12" ht="13.5" thickBot="1">
      <c r="A44" s="118"/>
      <c r="B44" s="118"/>
      <c r="C44" s="118"/>
      <c r="D44" s="118"/>
      <c r="E44" s="118"/>
      <c r="F44" s="118"/>
      <c r="G44" s="118"/>
      <c r="H44" s="118"/>
      <c r="I44" s="118"/>
      <c r="J44" s="118"/>
      <c r="K44" s="118"/>
      <c r="L44" s="118"/>
    </row>
    <row r="45" spans="1:12" ht="20.100000000000001" customHeight="1">
      <c r="A45" s="518" t="s">
        <v>159</v>
      </c>
      <c r="B45" s="521" t="s">
        <v>160</v>
      </c>
      <c r="C45" s="524" t="s">
        <v>161</v>
      </c>
      <c r="D45" s="524" t="s">
        <v>162</v>
      </c>
      <c r="E45" s="524" t="s">
        <v>163</v>
      </c>
      <c r="F45" s="524" t="s">
        <v>164</v>
      </c>
      <c r="G45" s="521" t="s">
        <v>165</v>
      </c>
      <c r="H45" s="521"/>
      <c r="I45" s="521"/>
      <c r="J45" s="521"/>
      <c r="K45" s="521"/>
      <c r="L45" s="529"/>
    </row>
    <row r="46" spans="1:12" ht="20.100000000000001" customHeight="1">
      <c r="A46" s="519"/>
      <c r="B46" s="522"/>
      <c r="C46" s="525"/>
      <c r="D46" s="525"/>
      <c r="E46" s="525"/>
      <c r="F46" s="525"/>
      <c r="G46" s="522" t="s">
        <v>171</v>
      </c>
      <c r="H46" s="522" t="s">
        <v>172</v>
      </c>
      <c r="I46" s="522" t="s">
        <v>173</v>
      </c>
      <c r="J46" s="522"/>
      <c r="K46" s="522"/>
      <c r="L46" s="527" t="s">
        <v>174</v>
      </c>
    </row>
    <row r="47" spans="1:12" ht="20.100000000000001" customHeight="1" thickBot="1">
      <c r="A47" s="520"/>
      <c r="B47" s="523"/>
      <c r="C47" s="526"/>
      <c r="D47" s="526"/>
      <c r="E47" s="526"/>
      <c r="F47" s="526"/>
      <c r="G47" s="523"/>
      <c r="H47" s="523"/>
      <c r="I47" s="121" t="s">
        <v>166</v>
      </c>
      <c r="J47" s="121" t="s">
        <v>167</v>
      </c>
      <c r="K47" s="121" t="s">
        <v>168</v>
      </c>
      <c r="L47" s="528"/>
    </row>
    <row r="48" spans="1:12" ht="13.5" thickBot="1">
      <c r="A48" s="123"/>
      <c r="B48" s="123"/>
      <c r="C48" s="123"/>
      <c r="D48" s="123"/>
      <c r="E48" s="123"/>
      <c r="F48" s="123"/>
      <c r="G48" s="123"/>
      <c r="H48" s="123"/>
      <c r="I48" s="123"/>
      <c r="J48" s="123"/>
      <c r="K48" s="123"/>
      <c r="L48" s="123"/>
    </row>
    <row r="49" spans="1:12" ht="15" customHeight="1">
      <c r="A49" s="125">
        <v>16</v>
      </c>
      <c r="B49" s="126"/>
      <c r="C49" s="127"/>
      <c r="D49" s="128"/>
      <c r="E49" s="129"/>
      <c r="F49" s="126"/>
      <c r="G49" s="127"/>
      <c r="H49" s="127"/>
      <c r="I49" s="127"/>
      <c r="J49" s="130"/>
      <c r="K49" s="126"/>
      <c r="L49" s="131">
        <f t="shared" ref="L49:L63" si="2">G49+H49+I49</f>
        <v>0</v>
      </c>
    </row>
    <row r="50" spans="1:12" ht="15" customHeight="1">
      <c r="A50" s="132">
        <v>17</v>
      </c>
      <c r="B50" s="133"/>
      <c r="C50" s="134"/>
      <c r="D50" s="135"/>
      <c r="E50" s="136"/>
      <c r="F50" s="133"/>
      <c r="G50" s="134"/>
      <c r="H50" s="134"/>
      <c r="I50" s="134"/>
      <c r="J50" s="137"/>
      <c r="K50" s="132"/>
      <c r="L50" s="138">
        <f t="shared" si="2"/>
        <v>0</v>
      </c>
    </row>
    <row r="51" spans="1:12" ht="15" customHeight="1">
      <c r="A51" s="132">
        <v>18</v>
      </c>
      <c r="B51" s="133"/>
      <c r="C51" s="134"/>
      <c r="D51" s="135"/>
      <c r="E51" s="136"/>
      <c r="F51" s="133"/>
      <c r="G51" s="134"/>
      <c r="H51" s="134"/>
      <c r="I51" s="134"/>
      <c r="J51" s="137"/>
      <c r="K51" s="132"/>
      <c r="L51" s="138">
        <f t="shared" si="2"/>
        <v>0</v>
      </c>
    </row>
    <row r="52" spans="1:12" ht="15" customHeight="1">
      <c r="A52" s="132">
        <v>19</v>
      </c>
      <c r="B52" s="133"/>
      <c r="C52" s="134"/>
      <c r="D52" s="135"/>
      <c r="E52" s="136"/>
      <c r="F52" s="133"/>
      <c r="G52" s="134"/>
      <c r="H52" s="134"/>
      <c r="I52" s="134"/>
      <c r="J52" s="137"/>
      <c r="K52" s="132"/>
      <c r="L52" s="138">
        <f t="shared" si="2"/>
        <v>0</v>
      </c>
    </row>
    <row r="53" spans="1:12" ht="15" customHeight="1">
      <c r="A53" s="132">
        <v>20</v>
      </c>
      <c r="B53" s="133"/>
      <c r="C53" s="134"/>
      <c r="D53" s="135"/>
      <c r="E53" s="136"/>
      <c r="F53" s="133"/>
      <c r="G53" s="134"/>
      <c r="H53" s="134"/>
      <c r="I53" s="134"/>
      <c r="J53" s="137"/>
      <c r="K53" s="132"/>
      <c r="L53" s="138">
        <f t="shared" si="2"/>
        <v>0</v>
      </c>
    </row>
    <row r="54" spans="1:12" ht="15" customHeight="1">
      <c r="A54" s="132">
        <v>21</v>
      </c>
      <c r="B54" s="133"/>
      <c r="C54" s="134"/>
      <c r="D54" s="135"/>
      <c r="E54" s="136"/>
      <c r="F54" s="133"/>
      <c r="G54" s="134"/>
      <c r="H54" s="134"/>
      <c r="I54" s="134"/>
      <c r="J54" s="137"/>
      <c r="K54" s="132"/>
      <c r="L54" s="138">
        <f t="shared" si="2"/>
        <v>0</v>
      </c>
    </row>
    <row r="55" spans="1:12" ht="15" customHeight="1">
      <c r="A55" s="132">
        <v>22</v>
      </c>
      <c r="B55" s="133"/>
      <c r="C55" s="134"/>
      <c r="D55" s="135"/>
      <c r="E55" s="136"/>
      <c r="F55" s="133"/>
      <c r="G55" s="134"/>
      <c r="H55" s="134"/>
      <c r="I55" s="134"/>
      <c r="J55" s="137"/>
      <c r="K55" s="132"/>
      <c r="L55" s="138">
        <f t="shared" si="2"/>
        <v>0</v>
      </c>
    </row>
    <row r="56" spans="1:12" ht="15" customHeight="1">
      <c r="A56" s="132">
        <v>23</v>
      </c>
      <c r="B56" s="133"/>
      <c r="C56" s="134"/>
      <c r="D56" s="135"/>
      <c r="E56" s="136"/>
      <c r="F56" s="133"/>
      <c r="G56" s="134"/>
      <c r="H56" s="134"/>
      <c r="I56" s="134"/>
      <c r="J56" s="137"/>
      <c r="K56" s="132"/>
      <c r="L56" s="138">
        <f t="shared" si="2"/>
        <v>0</v>
      </c>
    </row>
    <row r="57" spans="1:12" ht="15" customHeight="1">
      <c r="A57" s="132">
        <v>24</v>
      </c>
      <c r="B57" s="139"/>
      <c r="C57" s="134"/>
      <c r="D57" s="135"/>
      <c r="E57" s="136"/>
      <c r="F57" s="133"/>
      <c r="G57" s="134"/>
      <c r="H57" s="134"/>
      <c r="I57" s="134"/>
      <c r="J57" s="137"/>
      <c r="K57" s="132"/>
      <c r="L57" s="138">
        <f t="shared" si="2"/>
        <v>0</v>
      </c>
    </row>
    <row r="58" spans="1:12" ht="15" customHeight="1">
      <c r="A58" s="132">
        <v>25</v>
      </c>
      <c r="B58" s="139"/>
      <c r="C58" s="134"/>
      <c r="D58" s="135"/>
      <c r="E58" s="136"/>
      <c r="F58" s="133"/>
      <c r="G58" s="134"/>
      <c r="H58" s="134"/>
      <c r="I58" s="134"/>
      <c r="J58" s="137"/>
      <c r="K58" s="132"/>
      <c r="L58" s="138">
        <f t="shared" si="2"/>
        <v>0</v>
      </c>
    </row>
    <row r="59" spans="1:12" ht="15" customHeight="1">
      <c r="A59" s="132">
        <v>26</v>
      </c>
      <c r="B59" s="139"/>
      <c r="C59" s="134"/>
      <c r="D59" s="135"/>
      <c r="E59" s="136"/>
      <c r="F59" s="133"/>
      <c r="G59" s="134"/>
      <c r="H59" s="134"/>
      <c r="I59" s="134"/>
      <c r="J59" s="137"/>
      <c r="K59" s="132"/>
      <c r="L59" s="138">
        <f t="shared" si="2"/>
        <v>0</v>
      </c>
    </row>
    <row r="60" spans="1:12" ht="15" customHeight="1">
      <c r="A60" s="132">
        <v>27</v>
      </c>
      <c r="B60" s="139"/>
      <c r="C60" s="134"/>
      <c r="D60" s="135"/>
      <c r="E60" s="136"/>
      <c r="F60" s="133"/>
      <c r="G60" s="134"/>
      <c r="H60" s="134"/>
      <c r="I60" s="134"/>
      <c r="J60" s="137"/>
      <c r="K60" s="132"/>
      <c r="L60" s="138">
        <f t="shared" si="2"/>
        <v>0</v>
      </c>
    </row>
    <row r="61" spans="1:12" ht="15" customHeight="1">
      <c r="A61" s="132">
        <v>28</v>
      </c>
      <c r="B61" s="133"/>
      <c r="C61" s="134"/>
      <c r="D61" s="135"/>
      <c r="E61" s="136"/>
      <c r="F61" s="133"/>
      <c r="G61" s="134"/>
      <c r="H61" s="134"/>
      <c r="I61" s="134"/>
      <c r="J61" s="137"/>
      <c r="K61" s="132"/>
      <c r="L61" s="138">
        <f t="shared" si="2"/>
        <v>0</v>
      </c>
    </row>
    <row r="62" spans="1:12" ht="15" customHeight="1">
      <c r="A62" s="132">
        <v>29</v>
      </c>
      <c r="B62" s="133"/>
      <c r="C62" s="134"/>
      <c r="D62" s="135"/>
      <c r="E62" s="136"/>
      <c r="F62" s="133"/>
      <c r="G62" s="134"/>
      <c r="H62" s="134"/>
      <c r="I62" s="134"/>
      <c r="J62" s="137"/>
      <c r="K62" s="132"/>
      <c r="L62" s="138">
        <f t="shared" si="2"/>
        <v>0</v>
      </c>
    </row>
    <row r="63" spans="1:12" ht="15" customHeight="1" thickBot="1">
      <c r="A63" s="132">
        <v>30</v>
      </c>
      <c r="B63" s="133"/>
      <c r="C63" s="134"/>
      <c r="D63" s="135"/>
      <c r="E63" s="136"/>
      <c r="F63" s="133"/>
      <c r="G63" s="134"/>
      <c r="H63" s="134"/>
      <c r="I63" s="134"/>
      <c r="J63" s="137"/>
      <c r="K63" s="132"/>
      <c r="L63" s="138">
        <f t="shared" si="2"/>
        <v>0</v>
      </c>
    </row>
    <row r="64" spans="1:12" ht="24" customHeight="1" thickBot="1">
      <c r="A64" s="513" t="s">
        <v>169</v>
      </c>
      <c r="B64" s="514"/>
      <c r="C64" s="140">
        <f>SUM(C49:C63)+C23</f>
        <v>0</v>
      </c>
      <c r="D64" s="141"/>
      <c r="E64" s="141"/>
      <c r="F64" s="141"/>
      <c r="G64" s="140">
        <f>SUM(G49:G63)+G23</f>
        <v>0</v>
      </c>
      <c r="H64" s="140">
        <f>SUM(H49:H63)+H23</f>
        <v>0</v>
      </c>
      <c r="I64" s="140">
        <f>SUM(I49:I63)+I23</f>
        <v>0</v>
      </c>
      <c r="J64" s="141"/>
      <c r="K64" s="141"/>
      <c r="L64" s="140">
        <f>SUM(L49:L63)+L23</f>
        <v>0</v>
      </c>
    </row>
    <row r="65" spans="1:12" ht="24" customHeight="1">
      <c r="A65" s="143"/>
      <c r="B65" s="143" t="s">
        <v>170</v>
      </c>
      <c r="C65" s="123"/>
      <c r="D65" s="123"/>
      <c r="E65" s="123"/>
      <c r="F65" s="123"/>
      <c r="G65" s="123"/>
      <c r="H65" s="123"/>
      <c r="I65" s="123"/>
      <c r="J65" s="123"/>
      <c r="K65" s="123"/>
      <c r="L65" s="123"/>
    </row>
    <row r="66" spans="1:12" ht="4.5" customHeight="1" thickBot="1">
      <c r="A66" s="143"/>
      <c r="B66" s="118"/>
      <c r="C66" s="123"/>
      <c r="D66" s="123"/>
      <c r="E66" s="123"/>
      <c r="F66" s="123"/>
      <c r="G66" s="123"/>
      <c r="H66" s="123"/>
      <c r="I66" s="123"/>
      <c r="J66" s="123"/>
      <c r="K66" s="123"/>
      <c r="L66" s="123"/>
    </row>
    <row r="67" spans="1:12" ht="15" customHeight="1">
      <c r="A67" s="144"/>
      <c r="B67" s="145"/>
      <c r="C67" s="146"/>
      <c r="D67" s="147"/>
      <c r="E67" s="147"/>
      <c r="F67" s="145"/>
      <c r="G67" s="146"/>
      <c r="H67" s="146"/>
      <c r="I67" s="146"/>
      <c r="J67" s="148"/>
      <c r="K67" s="145"/>
      <c r="L67" s="131">
        <f t="shared" ref="L67:L81" si="3">G67+H67+I67</f>
        <v>0</v>
      </c>
    </row>
    <row r="68" spans="1:12" ht="15" customHeight="1">
      <c r="A68" s="144"/>
      <c r="B68" s="150"/>
      <c r="C68" s="151"/>
      <c r="D68" s="152"/>
      <c r="E68" s="152"/>
      <c r="F68" s="150"/>
      <c r="G68" s="151"/>
      <c r="H68" s="151"/>
      <c r="I68" s="151"/>
      <c r="J68" s="153"/>
      <c r="K68" s="150"/>
      <c r="L68" s="138">
        <f t="shared" si="3"/>
        <v>0</v>
      </c>
    </row>
    <row r="69" spans="1:12" ht="15" customHeight="1">
      <c r="A69" s="144"/>
      <c r="B69" s="150"/>
      <c r="C69" s="151"/>
      <c r="D69" s="152"/>
      <c r="E69" s="152"/>
      <c r="F69" s="150"/>
      <c r="G69" s="151"/>
      <c r="H69" s="151"/>
      <c r="I69" s="151"/>
      <c r="J69" s="153"/>
      <c r="K69" s="150"/>
      <c r="L69" s="138">
        <f t="shared" si="3"/>
        <v>0</v>
      </c>
    </row>
    <row r="70" spans="1:12" ht="15" customHeight="1">
      <c r="A70" s="144"/>
      <c r="B70" s="150"/>
      <c r="C70" s="151"/>
      <c r="D70" s="152"/>
      <c r="E70" s="152"/>
      <c r="F70" s="150"/>
      <c r="G70" s="151"/>
      <c r="H70" s="151"/>
      <c r="I70" s="151"/>
      <c r="J70" s="153"/>
      <c r="K70" s="150"/>
      <c r="L70" s="138">
        <f t="shared" si="3"/>
        <v>0</v>
      </c>
    </row>
    <row r="71" spans="1:12" ht="15" customHeight="1">
      <c r="A71" s="144"/>
      <c r="B71" s="150"/>
      <c r="C71" s="151"/>
      <c r="D71" s="152"/>
      <c r="E71" s="152"/>
      <c r="F71" s="150"/>
      <c r="G71" s="151"/>
      <c r="H71" s="151"/>
      <c r="I71" s="151"/>
      <c r="J71" s="153"/>
      <c r="K71" s="150"/>
      <c r="L71" s="138">
        <f t="shared" si="3"/>
        <v>0</v>
      </c>
    </row>
    <row r="72" spans="1:12" ht="15" customHeight="1">
      <c r="A72" s="144"/>
      <c r="B72" s="150"/>
      <c r="C72" s="151"/>
      <c r="D72" s="152"/>
      <c r="E72" s="152"/>
      <c r="F72" s="150"/>
      <c r="G72" s="151"/>
      <c r="H72" s="151"/>
      <c r="I72" s="151"/>
      <c r="J72" s="153"/>
      <c r="K72" s="150"/>
      <c r="L72" s="138">
        <f t="shared" si="3"/>
        <v>0</v>
      </c>
    </row>
    <row r="73" spans="1:12" ht="15" customHeight="1">
      <c r="A73" s="144"/>
      <c r="B73" s="150"/>
      <c r="C73" s="151"/>
      <c r="D73" s="152"/>
      <c r="E73" s="152"/>
      <c r="F73" s="150"/>
      <c r="G73" s="151"/>
      <c r="H73" s="151"/>
      <c r="I73" s="151"/>
      <c r="J73" s="153"/>
      <c r="K73" s="150"/>
      <c r="L73" s="138">
        <f t="shared" si="3"/>
        <v>0</v>
      </c>
    </row>
    <row r="74" spans="1:12" ht="15" customHeight="1">
      <c r="A74" s="144"/>
      <c r="B74" s="150"/>
      <c r="C74" s="151"/>
      <c r="D74" s="152"/>
      <c r="E74" s="152"/>
      <c r="F74" s="150"/>
      <c r="G74" s="151"/>
      <c r="H74" s="151"/>
      <c r="I74" s="151"/>
      <c r="J74" s="153"/>
      <c r="K74" s="150"/>
      <c r="L74" s="138">
        <f t="shared" si="3"/>
        <v>0</v>
      </c>
    </row>
    <row r="75" spans="1:12" ht="15" customHeight="1">
      <c r="A75" s="144"/>
      <c r="B75" s="150"/>
      <c r="C75" s="151"/>
      <c r="D75" s="152"/>
      <c r="E75" s="152"/>
      <c r="F75" s="150"/>
      <c r="G75" s="151"/>
      <c r="H75" s="151"/>
      <c r="I75" s="151"/>
      <c r="J75" s="153"/>
      <c r="K75" s="150"/>
      <c r="L75" s="138">
        <f t="shared" si="3"/>
        <v>0</v>
      </c>
    </row>
    <row r="76" spans="1:12" ht="15" customHeight="1">
      <c r="A76" s="144"/>
      <c r="B76" s="150"/>
      <c r="C76" s="151"/>
      <c r="D76" s="152"/>
      <c r="E76" s="152"/>
      <c r="F76" s="150"/>
      <c r="G76" s="151"/>
      <c r="H76" s="151"/>
      <c r="I76" s="151"/>
      <c r="J76" s="153"/>
      <c r="K76" s="150"/>
      <c r="L76" s="138">
        <f t="shared" si="3"/>
        <v>0</v>
      </c>
    </row>
    <row r="77" spans="1:12" ht="15" customHeight="1">
      <c r="A77" s="144"/>
      <c r="B77" s="150"/>
      <c r="C77" s="151"/>
      <c r="D77" s="152"/>
      <c r="E77" s="152"/>
      <c r="F77" s="150"/>
      <c r="G77" s="151"/>
      <c r="H77" s="151"/>
      <c r="I77" s="151"/>
      <c r="J77" s="153"/>
      <c r="K77" s="150"/>
      <c r="L77" s="138">
        <f t="shared" si="3"/>
        <v>0</v>
      </c>
    </row>
    <row r="78" spans="1:12" ht="15" customHeight="1">
      <c r="A78" s="144"/>
      <c r="B78" s="150"/>
      <c r="C78" s="151"/>
      <c r="D78" s="152"/>
      <c r="E78" s="152"/>
      <c r="F78" s="150"/>
      <c r="G78" s="151"/>
      <c r="H78" s="151"/>
      <c r="I78" s="151"/>
      <c r="J78" s="153"/>
      <c r="K78" s="150"/>
      <c r="L78" s="138">
        <f t="shared" si="3"/>
        <v>0</v>
      </c>
    </row>
    <row r="79" spans="1:12" ht="15" customHeight="1">
      <c r="A79" s="144"/>
      <c r="B79" s="150"/>
      <c r="C79" s="151"/>
      <c r="D79" s="152"/>
      <c r="E79" s="152"/>
      <c r="F79" s="150"/>
      <c r="G79" s="151"/>
      <c r="H79" s="151"/>
      <c r="I79" s="151"/>
      <c r="J79" s="153"/>
      <c r="K79" s="150"/>
      <c r="L79" s="138">
        <f t="shared" si="3"/>
        <v>0</v>
      </c>
    </row>
    <row r="80" spans="1:12" ht="15" customHeight="1">
      <c r="A80" s="144"/>
      <c r="B80" s="150"/>
      <c r="C80" s="151"/>
      <c r="D80" s="152"/>
      <c r="E80" s="152"/>
      <c r="F80" s="150"/>
      <c r="G80" s="151"/>
      <c r="H80" s="151"/>
      <c r="I80" s="151"/>
      <c r="J80" s="153"/>
      <c r="K80" s="150"/>
      <c r="L80" s="138">
        <f t="shared" si="3"/>
        <v>0</v>
      </c>
    </row>
    <row r="81" spans="1:12" ht="15" customHeight="1" thickBot="1">
      <c r="A81" s="144"/>
      <c r="B81" s="154"/>
      <c r="C81" s="155"/>
      <c r="D81" s="156"/>
      <c r="E81" s="156"/>
      <c r="F81" s="154"/>
      <c r="G81" s="155"/>
      <c r="H81" s="155"/>
      <c r="I81" s="155"/>
      <c r="J81" s="157"/>
      <c r="K81" s="154"/>
      <c r="L81" s="138">
        <f t="shared" si="3"/>
        <v>0</v>
      </c>
    </row>
    <row r="82" spans="1:12" ht="21" customHeight="1" thickBot="1">
      <c r="A82" s="158"/>
      <c r="B82" s="159" t="s">
        <v>169</v>
      </c>
      <c r="C82" s="160">
        <f>SUM(C67:C81)</f>
        <v>0</v>
      </c>
      <c r="D82" s="141"/>
      <c r="E82" s="141"/>
      <c r="F82" s="141"/>
      <c r="G82" s="160">
        <f>SUM(G67:G81)</f>
        <v>0</v>
      </c>
      <c r="H82" s="160">
        <f>SUM(H67:H81)</f>
        <v>0</v>
      </c>
      <c r="I82" s="160">
        <f>SUM(I67:I81)</f>
        <v>0</v>
      </c>
      <c r="J82" s="141"/>
      <c r="K82" s="141"/>
      <c r="L82" s="160">
        <f>SUM(L67:L81)</f>
        <v>0</v>
      </c>
    </row>
    <row r="300" spans="1:1">
      <c r="A300" s="116" t="s">
        <v>157</v>
      </c>
    </row>
  </sheetData>
  <mergeCells count="26">
    <mergeCell ref="A23:B23"/>
    <mergeCell ref="D4:D6"/>
    <mergeCell ref="G45:L45"/>
    <mergeCell ref="G46:G47"/>
    <mergeCell ref="H46:H47"/>
    <mergeCell ref="I46:K46"/>
    <mergeCell ref="L46:L47"/>
    <mergeCell ref="F4:F6"/>
    <mergeCell ref="E4:E6"/>
    <mergeCell ref="B4:B6"/>
    <mergeCell ref="A2:L2"/>
    <mergeCell ref="I5:K5"/>
    <mergeCell ref="L5:L6"/>
    <mergeCell ref="H5:H6"/>
    <mergeCell ref="G5:G6"/>
    <mergeCell ref="G4:L4"/>
    <mergeCell ref="A4:A6"/>
    <mergeCell ref="C4:C6"/>
    <mergeCell ref="A64:B64"/>
    <mergeCell ref="A43:L43"/>
    <mergeCell ref="A45:A47"/>
    <mergeCell ref="B45:B47"/>
    <mergeCell ref="C45:C47"/>
    <mergeCell ref="D45:D47"/>
    <mergeCell ref="E45:E47"/>
    <mergeCell ref="F45:F47"/>
  </mergeCells>
  <phoneticPr fontId="0" type="noConversion"/>
  <dataValidations count="1">
    <dataValidation type="list" allowBlank="1" showInputMessage="1" showErrorMessage="1" sqref="F8:F22 F49:F63">
      <formula1>"Linéaire,Dégressif,Exceptionnel,Manuel"</formula1>
    </dataValidation>
  </dataValidations>
  <printOptions horizontalCentered="1" verticalCentered="1"/>
  <pageMargins left="0.59055118110236227" right="0.59055118110236227" top="0.39370078740157483" bottom="0.59055118110236227" header="0.51181102362204722" footer="0.39370078740157483"/>
  <pageSetup paperSize="9" scale="82" firstPageNumber="2" fitToHeight="0" orientation="landscape" horizontalDpi="300" verticalDpi="300" r:id="rId1"/>
  <headerFooter alignWithMargins="0">
    <oddFooter>&amp;L&amp;"Arial,Gras"&amp;8Production CIFO&amp;R&amp;"Arial,Gras"&amp;8Page &amp;P</oddFooter>
  </headerFooter>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4">
    <pageSetUpPr autoPageBreaks="0" fitToPage="1"/>
  </sheetPr>
  <dimension ref="A1:I300"/>
  <sheetViews>
    <sheetView showGridLines="0" workbookViewId="0">
      <pane ySplit="6" topLeftCell="A7" activePane="bottomLeft" state="frozenSplit"/>
      <selection activeCell="C30" sqref="C30"/>
      <selection pane="bottomLeft" activeCell="A8" sqref="A8"/>
    </sheetView>
  </sheetViews>
  <sheetFormatPr baseColWidth="10" defaultRowHeight="12.75"/>
  <cols>
    <col min="1" max="1" width="30.7109375" style="117" customWidth="1"/>
    <col min="2" max="2" width="11.7109375" style="117" customWidth="1"/>
    <col min="3" max="3" width="8.85546875" style="117" customWidth="1"/>
    <col min="4" max="4" width="8.28515625" style="117" bestFit="1" customWidth="1"/>
    <col min="5" max="6" width="12.7109375" style="117" customWidth="1"/>
    <col min="7" max="7" width="10.7109375" style="117" customWidth="1"/>
    <col min="8" max="8" width="12.7109375" style="117" customWidth="1"/>
    <col min="9" max="9" width="10.7109375" style="117" customWidth="1"/>
    <col min="10" max="16384" width="11.42578125" style="117"/>
  </cols>
  <sheetData>
    <row r="1" spans="1:9" ht="13.5" thickBot="1">
      <c r="A1" s="1">
        <f>etab</f>
        <v>0</v>
      </c>
      <c r="I1" s="3"/>
    </row>
    <row r="2" spans="1:9" ht="24.95" customHeight="1" thickBot="1">
      <c r="A2" s="530" t="s">
        <v>184</v>
      </c>
      <c r="B2" s="531"/>
      <c r="C2" s="531"/>
      <c r="D2" s="531"/>
      <c r="E2" s="531"/>
      <c r="F2" s="531"/>
      <c r="G2" s="531"/>
      <c r="H2" s="531"/>
      <c r="I2" s="532"/>
    </row>
    <row r="3" spans="1:9">
      <c r="A3" s="162"/>
      <c r="B3" s="163"/>
      <c r="C3" s="162"/>
      <c r="D3" s="162"/>
      <c r="E3" s="162"/>
      <c r="F3" s="162"/>
      <c r="G3" s="162"/>
      <c r="H3" s="162"/>
      <c r="I3" s="162"/>
    </row>
    <row r="4" spans="1:9">
      <c r="A4" s="165"/>
      <c r="B4" s="166"/>
      <c r="C4" s="166"/>
      <c r="D4" s="166"/>
      <c r="E4" s="166"/>
      <c r="F4" s="166"/>
      <c r="G4" s="166"/>
      <c r="H4" s="166"/>
      <c r="I4" s="166"/>
    </row>
    <row r="5" spans="1:9" ht="33.75" customHeight="1">
      <c r="A5" s="512" t="s">
        <v>176</v>
      </c>
      <c r="B5" s="511" t="s">
        <v>177</v>
      </c>
      <c r="C5" s="511" t="s">
        <v>178</v>
      </c>
      <c r="D5" s="511" t="s">
        <v>179</v>
      </c>
      <c r="E5" s="511" t="s">
        <v>180</v>
      </c>
      <c r="F5" s="511" t="s">
        <v>185</v>
      </c>
      <c r="G5" s="511"/>
      <c r="H5" s="511" t="str">
        <f>"Rembourse-
ment du capital de l'année "&amp;exercice+2</f>
        <v>Rembourse-
ment du capital de l'année 2019</v>
      </c>
      <c r="I5" s="511" t="str">
        <f>"Montant des intérêts de l'année "&amp;exercice+2</f>
        <v>Montant des intérêts de l'année 2019</v>
      </c>
    </row>
    <row r="6" spans="1:9" ht="24.95" customHeight="1">
      <c r="A6" s="512"/>
      <c r="B6" s="511"/>
      <c r="C6" s="511"/>
      <c r="D6" s="511"/>
      <c r="E6" s="511"/>
      <c r="F6" s="168" t="s">
        <v>181</v>
      </c>
      <c r="G6" s="168" t="s">
        <v>182</v>
      </c>
      <c r="H6" s="511"/>
      <c r="I6" s="511"/>
    </row>
    <row r="7" spans="1:9">
      <c r="A7" s="170"/>
      <c r="B7" s="171"/>
      <c r="C7" s="171"/>
      <c r="D7" s="171"/>
      <c r="E7" s="171"/>
      <c r="F7" s="171"/>
      <c r="G7" s="171"/>
      <c r="H7" s="171"/>
      <c r="I7" s="171"/>
    </row>
    <row r="8" spans="1:9">
      <c r="A8" s="501"/>
      <c r="B8" s="190"/>
      <c r="C8" s="173"/>
      <c r="D8" s="498"/>
      <c r="E8" s="175"/>
      <c r="F8" s="310"/>
      <c r="G8" s="310"/>
      <c r="H8" s="175"/>
      <c r="I8" s="175"/>
    </row>
    <row r="9" spans="1:9">
      <c r="A9" s="176"/>
      <c r="B9" s="177"/>
      <c r="C9" s="178"/>
      <c r="D9" s="179"/>
      <c r="E9" s="285"/>
      <c r="F9" s="311"/>
      <c r="G9" s="311"/>
      <c r="H9" s="285"/>
      <c r="I9" s="285"/>
    </row>
    <row r="10" spans="1:9">
      <c r="A10" s="176"/>
      <c r="B10" s="177"/>
      <c r="C10" s="178"/>
      <c r="D10" s="179"/>
      <c r="E10" s="285"/>
      <c r="F10" s="311"/>
      <c r="G10" s="311"/>
      <c r="H10" s="285"/>
      <c r="I10" s="285"/>
    </row>
    <row r="11" spans="1:9">
      <c r="A11" s="176"/>
      <c r="B11" s="177"/>
      <c r="C11" s="178"/>
      <c r="D11" s="179"/>
      <c r="E11" s="285"/>
      <c r="F11" s="311"/>
      <c r="G11" s="311"/>
      <c r="H11" s="285"/>
      <c r="I11" s="285"/>
    </row>
    <row r="12" spans="1:9">
      <c r="A12" s="176"/>
      <c r="B12" s="177"/>
      <c r="C12" s="178"/>
      <c r="D12" s="179"/>
      <c r="E12" s="285"/>
      <c r="F12" s="311"/>
      <c r="G12" s="311"/>
      <c r="H12" s="285"/>
      <c r="I12" s="285"/>
    </row>
    <row r="13" spans="1:9">
      <c r="A13" s="176"/>
      <c r="B13" s="177"/>
      <c r="C13" s="178"/>
      <c r="D13" s="179"/>
      <c r="E13" s="285"/>
      <c r="F13" s="311"/>
      <c r="G13" s="311"/>
      <c r="H13" s="285"/>
      <c r="I13" s="285"/>
    </row>
    <row r="14" spans="1:9">
      <c r="A14" s="176"/>
      <c r="B14" s="177"/>
      <c r="C14" s="178"/>
      <c r="D14" s="179"/>
      <c r="E14" s="285"/>
      <c r="F14" s="311"/>
      <c r="G14" s="311"/>
      <c r="H14" s="285"/>
      <c r="I14" s="285"/>
    </row>
    <row r="15" spans="1:9">
      <c r="A15" s="176"/>
      <c r="B15" s="177"/>
      <c r="C15" s="178"/>
      <c r="D15" s="179"/>
      <c r="E15" s="285"/>
      <c r="F15" s="311"/>
      <c r="G15" s="311"/>
      <c r="H15" s="285"/>
      <c r="I15" s="285"/>
    </row>
    <row r="16" spans="1:9">
      <c r="A16" s="176"/>
      <c r="B16" s="177"/>
      <c r="C16" s="178"/>
      <c r="D16" s="179"/>
      <c r="E16" s="285"/>
      <c r="F16" s="311"/>
      <c r="G16" s="311"/>
      <c r="H16" s="285"/>
      <c r="I16" s="285"/>
    </row>
    <row r="17" spans="1:9">
      <c r="A17" s="176"/>
      <c r="B17" s="177"/>
      <c r="C17" s="178"/>
      <c r="D17" s="179"/>
      <c r="E17" s="285"/>
      <c r="F17" s="311"/>
      <c r="G17" s="311"/>
      <c r="H17" s="285"/>
      <c r="I17" s="285"/>
    </row>
    <row r="18" spans="1:9">
      <c r="A18" s="176"/>
      <c r="B18" s="177"/>
      <c r="C18" s="178"/>
      <c r="D18" s="179"/>
      <c r="E18" s="285"/>
      <c r="F18" s="311"/>
      <c r="G18" s="311"/>
      <c r="H18" s="285"/>
      <c r="I18" s="285"/>
    </row>
    <row r="19" spans="1:9">
      <c r="A19" s="176"/>
      <c r="B19" s="177"/>
      <c r="C19" s="178"/>
      <c r="D19" s="179"/>
      <c r="E19" s="285"/>
      <c r="F19" s="311"/>
      <c r="G19" s="311"/>
      <c r="H19" s="285"/>
      <c r="I19" s="285"/>
    </row>
    <row r="20" spans="1:9">
      <c r="A20" s="176"/>
      <c r="B20" s="177"/>
      <c r="C20" s="178"/>
      <c r="D20" s="179"/>
      <c r="E20" s="285"/>
      <c r="F20" s="311"/>
      <c r="G20" s="311"/>
      <c r="H20" s="285"/>
      <c r="I20" s="285"/>
    </row>
    <row r="21" spans="1:9">
      <c r="A21" s="176"/>
      <c r="B21" s="177"/>
      <c r="C21" s="178"/>
      <c r="D21" s="179"/>
      <c r="E21" s="285"/>
      <c r="F21" s="311"/>
      <c r="G21" s="311"/>
      <c r="H21" s="285"/>
      <c r="I21" s="285"/>
    </row>
    <row r="22" spans="1:9">
      <c r="A22" s="176"/>
      <c r="B22" s="177"/>
      <c r="C22" s="178"/>
      <c r="D22" s="179"/>
      <c r="E22" s="285"/>
      <c r="F22" s="311"/>
      <c r="G22" s="311"/>
      <c r="H22" s="285"/>
      <c r="I22" s="285"/>
    </row>
    <row r="23" spans="1:9">
      <c r="A23" s="176"/>
      <c r="B23" s="177"/>
      <c r="C23" s="178"/>
      <c r="D23" s="179"/>
      <c r="E23" s="285"/>
      <c r="F23" s="311"/>
      <c r="G23" s="311"/>
      <c r="H23" s="285"/>
      <c r="I23" s="285"/>
    </row>
    <row r="24" spans="1:9">
      <c r="A24" s="176"/>
      <c r="B24" s="177"/>
      <c r="C24" s="178"/>
      <c r="D24" s="179"/>
      <c r="E24" s="285"/>
      <c r="F24" s="311"/>
      <c r="G24" s="311"/>
      <c r="H24" s="285"/>
      <c r="I24" s="285"/>
    </row>
    <row r="25" spans="1:9">
      <c r="A25" s="176"/>
      <c r="B25" s="177"/>
      <c r="C25" s="178"/>
      <c r="D25" s="179"/>
      <c r="E25" s="285"/>
      <c r="F25" s="311"/>
      <c r="G25" s="311"/>
      <c r="H25" s="285"/>
      <c r="I25" s="285"/>
    </row>
    <row r="26" spans="1:9">
      <c r="A26" s="176"/>
      <c r="B26" s="177"/>
      <c r="C26" s="178"/>
      <c r="D26" s="179"/>
      <c r="E26" s="285"/>
      <c r="F26" s="311"/>
      <c r="G26" s="311"/>
      <c r="H26" s="285"/>
      <c r="I26" s="285"/>
    </row>
    <row r="27" spans="1:9">
      <c r="A27" s="176"/>
      <c r="B27" s="177"/>
      <c r="C27" s="178"/>
      <c r="D27" s="179"/>
      <c r="E27" s="285"/>
      <c r="F27" s="311"/>
      <c r="G27" s="311"/>
      <c r="H27" s="285"/>
      <c r="I27" s="285"/>
    </row>
    <row r="28" spans="1:9">
      <c r="A28" s="180"/>
      <c r="B28" s="181"/>
      <c r="C28" s="178"/>
      <c r="D28" s="179"/>
      <c r="E28" s="285"/>
      <c r="F28" s="312"/>
      <c r="G28" s="312"/>
      <c r="H28" s="286"/>
      <c r="I28" s="286"/>
    </row>
    <row r="29" spans="1:9" ht="13.5" thickBot="1">
      <c r="A29" s="191"/>
      <c r="B29" s="192"/>
      <c r="C29" s="193"/>
      <c r="D29" s="194"/>
      <c r="E29" s="313"/>
      <c r="F29" s="314"/>
      <c r="G29" s="314"/>
      <c r="H29" s="313"/>
      <c r="I29" s="313"/>
    </row>
    <row r="30" spans="1:9" ht="24" customHeight="1" thickTop="1" thickBot="1">
      <c r="A30" s="186" t="s">
        <v>183</v>
      </c>
      <c r="B30" s="187"/>
      <c r="C30" s="187"/>
      <c r="D30" s="187"/>
      <c r="E30" s="188">
        <f>SUM(E8:E29)</f>
        <v>0</v>
      </c>
      <c r="F30" s="188">
        <f>SUM(F8:F29)</f>
        <v>0</v>
      </c>
      <c r="G30" s="188">
        <f>SUM(G8:G29)</f>
        <v>0</v>
      </c>
      <c r="H30" s="188">
        <f>SUM(H8:H29)</f>
        <v>0</v>
      </c>
      <c r="I30" s="189">
        <f>SUM(I8:I29)</f>
        <v>0</v>
      </c>
    </row>
    <row r="31" spans="1:9" ht="13.5" thickTop="1"/>
    <row r="300" spans="1:1">
      <c r="A300" s="116" t="s">
        <v>157</v>
      </c>
    </row>
  </sheetData>
  <mergeCells count="9">
    <mergeCell ref="A2:I2"/>
    <mergeCell ref="A5:A6"/>
    <mergeCell ref="B5:B6"/>
    <mergeCell ref="C5:C6"/>
    <mergeCell ref="D5:D6"/>
    <mergeCell ref="E5:E6"/>
    <mergeCell ref="F5:G5"/>
    <mergeCell ref="H5:H6"/>
    <mergeCell ref="I5:I6"/>
  </mergeCells>
  <phoneticPr fontId="0" type="noConversion"/>
  <printOptions horizontalCentered="1" verticalCentered="1"/>
  <pageMargins left="0.78740157480314965" right="0.78740157480314965" top="0.78740157480314965" bottom="0.78740157480314965" header="0.51181102362204722" footer="0.51181102362204722"/>
  <pageSetup paperSize="9" firstPageNumber="2" orientation="landscape" r:id="rId1"/>
  <headerFooter alignWithMargins="0">
    <oddFooter>&amp;L&amp;"Arial,Gras"&amp;8Production CIFO&amp;R&amp;"Arial,Gras"&amp;8Page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9"/>
  <dimension ref="A1:AC104"/>
  <sheetViews>
    <sheetView showGridLines="0" zoomScaleNormal="100" workbookViewId="0">
      <pane ySplit="3" topLeftCell="A73" activePane="bottomLeft" state="frozenSplit"/>
      <selection activeCell="C30" sqref="C30"/>
      <selection pane="bottomLeft" activeCell="B23" sqref="B23"/>
    </sheetView>
  </sheetViews>
  <sheetFormatPr baseColWidth="10" defaultRowHeight="12.75"/>
  <cols>
    <col min="1" max="1" width="70.28515625" style="2" customWidth="1"/>
    <col min="2" max="6" width="9.28515625" style="107" customWidth="1"/>
    <col min="7" max="7" width="10.28515625" style="107" customWidth="1"/>
    <col min="8" max="28" width="10.28515625" style="2" customWidth="1"/>
    <col min="29" max="16384" width="11.42578125" style="2"/>
  </cols>
  <sheetData>
    <row r="1" spans="1:28" ht="18" customHeight="1">
      <c r="A1" s="100">
        <f>etab</f>
        <v>0</v>
      </c>
      <c r="B1" s="101"/>
      <c r="C1" s="101"/>
      <c r="D1" s="101"/>
      <c r="E1" s="101"/>
      <c r="F1" s="101"/>
      <c r="G1" s="102"/>
      <c r="H1" s="27"/>
      <c r="I1" s="27"/>
      <c r="J1" s="27"/>
    </row>
    <row r="2" spans="1:28" ht="34.5" customHeight="1">
      <c r="A2" s="533" t="s">
        <v>311</v>
      </c>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row>
    <row r="3" spans="1:28" ht="18.75" customHeight="1">
      <c r="A3" s="5"/>
      <c r="B3" s="103">
        <f>exercice+1</f>
        <v>2018</v>
      </c>
      <c r="C3" s="104">
        <f t="shared" ref="C3:H3" si="0">B3+1</f>
        <v>2019</v>
      </c>
      <c r="D3" s="104">
        <f t="shared" si="0"/>
        <v>2020</v>
      </c>
      <c r="E3" s="104">
        <f t="shared" si="0"/>
        <v>2021</v>
      </c>
      <c r="F3" s="104">
        <f t="shared" si="0"/>
        <v>2022</v>
      </c>
      <c r="G3" s="104">
        <f t="shared" si="0"/>
        <v>2023</v>
      </c>
      <c r="H3" s="104">
        <f t="shared" si="0"/>
        <v>2024</v>
      </c>
      <c r="I3" s="104">
        <f t="shared" ref="I3:N3" si="1">H3+1</f>
        <v>2025</v>
      </c>
      <c r="J3" s="104">
        <f t="shared" si="1"/>
        <v>2026</v>
      </c>
      <c r="K3" s="104">
        <f t="shared" si="1"/>
        <v>2027</v>
      </c>
      <c r="L3" s="104">
        <f t="shared" si="1"/>
        <v>2028</v>
      </c>
      <c r="M3" s="104">
        <f t="shared" si="1"/>
        <v>2029</v>
      </c>
      <c r="N3" s="104">
        <f t="shared" si="1"/>
        <v>2030</v>
      </c>
      <c r="O3" s="104">
        <f t="shared" ref="O3:AB3" si="2">N3+1</f>
        <v>2031</v>
      </c>
      <c r="P3" s="104">
        <f t="shared" si="2"/>
        <v>2032</v>
      </c>
      <c r="Q3" s="104">
        <f t="shared" si="2"/>
        <v>2033</v>
      </c>
      <c r="R3" s="104">
        <f t="shared" si="2"/>
        <v>2034</v>
      </c>
      <c r="S3" s="104">
        <f t="shared" si="2"/>
        <v>2035</v>
      </c>
      <c r="T3" s="104">
        <f t="shared" si="2"/>
        <v>2036</v>
      </c>
      <c r="U3" s="104">
        <f t="shared" si="2"/>
        <v>2037</v>
      </c>
      <c r="V3" s="104">
        <f t="shared" si="2"/>
        <v>2038</v>
      </c>
      <c r="W3" s="104">
        <f t="shared" si="2"/>
        <v>2039</v>
      </c>
      <c r="X3" s="104">
        <f t="shared" si="2"/>
        <v>2040</v>
      </c>
      <c r="Y3" s="104">
        <f t="shared" si="2"/>
        <v>2041</v>
      </c>
      <c r="Z3" s="104">
        <f t="shared" si="2"/>
        <v>2042</v>
      </c>
      <c r="AA3" s="104">
        <f t="shared" si="2"/>
        <v>2043</v>
      </c>
      <c r="AB3" s="104">
        <f t="shared" si="2"/>
        <v>2044</v>
      </c>
    </row>
    <row r="4" spans="1:28" ht="15">
      <c r="A4" s="105" t="s">
        <v>128</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row>
    <row r="5" spans="1:28" ht="15">
      <c r="A5" s="106" t="s">
        <v>129</v>
      </c>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row>
    <row r="6" spans="1:28" ht="14.1" customHeight="1">
      <c r="A6" s="398" t="s">
        <v>130</v>
      </c>
      <c r="B6" s="356"/>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row>
    <row r="7" spans="1:28" ht="14.1" customHeight="1">
      <c r="A7" s="399" t="s">
        <v>131</v>
      </c>
      <c r="B7" s="356"/>
      <c r="C7" s="356"/>
      <c r="D7" s="356"/>
      <c r="E7" s="356"/>
      <c r="F7" s="356"/>
      <c r="G7" s="356"/>
      <c r="H7" s="356"/>
      <c r="I7" s="356"/>
      <c r="J7" s="356"/>
      <c r="K7" s="356"/>
      <c r="L7" s="356"/>
      <c r="M7" s="356"/>
      <c r="N7" s="356"/>
      <c r="O7" s="356"/>
      <c r="P7" s="356"/>
      <c r="Q7" s="356"/>
      <c r="R7" s="356"/>
      <c r="S7" s="356"/>
      <c r="T7" s="356"/>
      <c r="U7" s="356"/>
      <c r="V7" s="356"/>
      <c r="W7" s="356"/>
      <c r="X7" s="356"/>
      <c r="Y7" s="356"/>
      <c r="Z7" s="356"/>
      <c r="AA7" s="356"/>
      <c r="AB7" s="356"/>
    </row>
    <row r="8" spans="1:28" ht="14.1" customHeight="1">
      <c r="A8" s="400" t="s">
        <v>291</v>
      </c>
      <c r="B8" s="356"/>
      <c r="C8" s="356"/>
      <c r="D8" s="356"/>
      <c r="E8" s="356"/>
      <c r="F8" s="356"/>
      <c r="G8" s="356"/>
      <c r="H8" s="356"/>
      <c r="I8" s="356"/>
      <c r="J8" s="356"/>
      <c r="K8" s="356"/>
      <c r="L8" s="356"/>
      <c r="M8" s="356"/>
      <c r="N8" s="356"/>
      <c r="O8" s="356"/>
      <c r="P8" s="356"/>
      <c r="Q8" s="356"/>
      <c r="R8" s="356"/>
      <c r="S8" s="356"/>
      <c r="T8" s="356"/>
      <c r="U8" s="356"/>
      <c r="V8" s="356"/>
      <c r="W8" s="356"/>
      <c r="X8" s="356"/>
      <c r="Y8" s="356"/>
      <c r="Z8" s="356"/>
      <c r="AA8" s="356"/>
      <c r="AB8" s="356"/>
    </row>
    <row r="9" spans="1:28" ht="14.1" customHeight="1">
      <c r="A9" s="399" t="s">
        <v>132</v>
      </c>
      <c r="B9" s="356"/>
      <c r="C9" s="356"/>
      <c r="D9" s="356"/>
      <c r="E9" s="356"/>
      <c r="F9" s="356"/>
      <c r="G9" s="356"/>
      <c r="H9" s="356"/>
      <c r="I9" s="356"/>
      <c r="J9" s="356"/>
      <c r="K9" s="356"/>
      <c r="L9" s="356"/>
      <c r="M9" s="356"/>
      <c r="N9" s="356"/>
      <c r="O9" s="356"/>
      <c r="P9" s="356"/>
      <c r="Q9" s="356"/>
      <c r="R9" s="356"/>
      <c r="S9" s="356"/>
      <c r="T9" s="356"/>
      <c r="U9" s="356"/>
      <c r="V9" s="356"/>
      <c r="W9" s="356"/>
      <c r="X9" s="356"/>
      <c r="Y9" s="356"/>
      <c r="Z9" s="356"/>
      <c r="AA9" s="356"/>
      <c r="AB9" s="356"/>
    </row>
    <row r="10" spans="1:28" ht="14.1" customHeight="1">
      <c r="A10" s="400" t="s">
        <v>264</v>
      </c>
      <c r="B10" s="356"/>
      <c r="C10" s="356"/>
      <c r="D10" s="356"/>
      <c r="E10" s="356"/>
      <c r="F10" s="356"/>
      <c r="G10" s="356"/>
      <c r="H10" s="356"/>
      <c r="I10" s="356"/>
      <c r="J10" s="356"/>
      <c r="K10" s="356"/>
      <c r="L10" s="356"/>
      <c r="M10" s="356"/>
      <c r="N10" s="356"/>
      <c r="O10" s="356"/>
      <c r="P10" s="356"/>
      <c r="Q10" s="356"/>
      <c r="R10" s="356"/>
      <c r="S10" s="356"/>
      <c r="T10" s="356"/>
      <c r="U10" s="356"/>
      <c r="V10" s="356"/>
      <c r="W10" s="356"/>
      <c r="X10" s="356"/>
      <c r="Y10" s="356"/>
      <c r="Z10" s="356"/>
      <c r="AA10" s="356"/>
      <c r="AB10" s="356"/>
    </row>
    <row r="11" spans="1:28" ht="14.1" customHeight="1">
      <c r="A11" s="400" t="s">
        <v>265</v>
      </c>
      <c r="B11" s="356"/>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row>
    <row r="12" spans="1:28" ht="14.1" customHeight="1">
      <c r="A12" s="398" t="s">
        <v>133</v>
      </c>
      <c r="B12" s="356"/>
      <c r="C12" s="356"/>
      <c r="D12" s="356"/>
      <c r="E12" s="356"/>
      <c r="F12" s="356"/>
      <c r="G12" s="356"/>
      <c r="H12" s="356"/>
      <c r="I12" s="356"/>
      <c r="J12" s="356"/>
      <c r="K12" s="356"/>
      <c r="L12" s="356"/>
      <c r="M12" s="356"/>
      <c r="N12" s="356"/>
      <c r="O12" s="356"/>
      <c r="P12" s="356"/>
      <c r="Q12" s="356"/>
      <c r="R12" s="453"/>
      <c r="S12" s="356"/>
      <c r="T12" s="356"/>
      <c r="U12" s="356"/>
      <c r="V12" s="356"/>
      <c r="W12" s="356"/>
      <c r="X12" s="356"/>
      <c r="Y12" s="356"/>
      <c r="Z12" s="356"/>
      <c r="AA12" s="356"/>
      <c r="AB12" s="356"/>
    </row>
    <row r="13" spans="1:28">
      <c r="A13" s="401" t="s">
        <v>292</v>
      </c>
      <c r="B13" s="356"/>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row>
    <row r="14" spans="1:28" ht="14.1" customHeight="1">
      <c r="A14" s="402" t="s">
        <v>134</v>
      </c>
      <c r="B14" s="356"/>
      <c r="C14" s="356"/>
      <c r="D14" s="356"/>
      <c r="E14" s="356"/>
      <c r="F14" s="356"/>
      <c r="G14" s="356"/>
      <c r="H14" s="356"/>
      <c r="I14" s="356"/>
      <c r="J14" s="356"/>
      <c r="K14" s="356"/>
      <c r="L14" s="356"/>
      <c r="M14" s="356"/>
      <c r="N14" s="356"/>
      <c r="O14" s="356"/>
      <c r="P14" s="356"/>
      <c r="Q14" s="356"/>
      <c r="R14" s="356"/>
      <c r="S14" s="356"/>
      <c r="T14" s="356"/>
      <c r="U14" s="356"/>
      <c r="V14" s="356"/>
      <c r="W14" s="356"/>
      <c r="X14" s="356"/>
      <c r="Y14" s="356"/>
      <c r="Z14" s="356"/>
      <c r="AA14" s="356"/>
      <c r="AB14" s="356"/>
    </row>
    <row r="15" spans="1:28">
      <c r="A15" s="410" t="s">
        <v>135</v>
      </c>
      <c r="B15" s="214"/>
      <c r="C15" s="214"/>
      <c r="D15" s="214"/>
      <c r="E15" s="214"/>
      <c r="F15" s="214"/>
      <c r="G15" s="214"/>
      <c r="H15" s="214"/>
      <c r="I15" s="214"/>
      <c r="J15" s="214"/>
      <c r="K15" s="214"/>
      <c r="L15" s="214"/>
      <c r="M15" s="214"/>
      <c r="N15" s="214"/>
      <c r="O15" s="214"/>
      <c r="P15" s="214"/>
      <c r="Q15" s="214"/>
      <c r="R15" s="214"/>
      <c r="S15" s="214"/>
      <c r="T15" s="214"/>
      <c r="U15" s="356"/>
      <c r="V15" s="356"/>
      <c r="W15" s="356"/>
      <c r="X15" s="356"/>
      <c r="Y15" s="356"/>
      <c r="Z15" s="356"/>
      <c r="AA15" s="356"/>
      <c r="AB15" s="356"/>
    </row>
    <row r="16" spans="1:28">
      <c r="A16" s="403" t="s">
        <v>293</v>
      </c>
      <c r="B16" s="356"/>
      <c r="C16" s="356"/>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row>
    <row r="17" spans="1:29" ht="14.1" customHeight="1">
      <c r="A17" s="402" t="s">
        <v>136</v>
      </c>
      <c r="B17" s="356"/>
      <c r="C17" s="356"/>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454">
        <f>SUM(D17:AB17)</f>
        <v>0</v>
      </c>
    </row>
    <row r="18" spans="1:29" ht="14.1" customHeight="1">
      <c r="A18" s="402" t="s">
        <v>137</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row>
    <row r="19" spans="1:29" ht="14.1" customHeight="1">
      <c r="A19" s="402" t="s">
        <v>138</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row>
    <row r="20" spans="1:29" ht="14.1" customHeight="1">
      <c r="A20" s="402" t="s">
        <v>139</v>
      </c>
      <c r="B20" s="356"/>
      <c r="C20" s="356"/>
      <c r="D20" s="356"/>
      <c r="E20" s="356"/>
      <c r="F20" s="356"/>
      <c r="G20" s="356"/>
      <c r="H20" s="356"/>
      <c r="I20" s="356"/>
      <c r="J20" s="356"/>
      <c r="K20" s="356"/>
      <c r="L20" s="356"/>
      <c r="M20" s="356"/>
      <c r="N20" s="356"/>
      <c r="O20" s="356"/>
      <c r="P20" s="356"/>
      <c r="Q20" s="356"/>
      <c r="R20" s="356"/>
      <c r="S20" s="356"/>
      <c r="T20" s="356"/>
      <c r="U20" s="356"/>
      <c r="V20" s="356"/>
      <c r="W20" s="356"/>
      <c r="X20" s="356"/>
      <c r="Y20" s="356"/>
      <c r="Z20" s="356"/>
      <c r="AA20" s="356"/>
      <c r="AB20" s="356"/>
    </row>
    <row r="21" spans="1:29" ht="14.1" customHeight="1">
      <c r="A21" s="410" t="s">
        <v>333</v>
      </c>
      <c r="B21" s="356"/>
      <c r="C21" s="356"/>
      <c r="D21" s="356"/>
      <c r="E21" s="356"/>
      <c r="F21" s="356"/>
      <c r="G21" s="356"/>
      <c r="H21" s="356"/>
      <c r="I21" s="356"/>
      <c r="J21" s="356"/>
      <c r="K21" s="356"/>
      <c r="L21" s="356"/>
      <c r="M21" s="356"/>
      <c r="N21" s="356"/>
      <c r="O21" s="356"/>
      <c r="P21" s="356"/>
      <c r="Q21" s="356"/>
      <c r="R21" s="356"/>
      <c r="S21" s="356"/>
      <c r="T21" s="356"/>
      <c r="U21" s="356"/>
      <c r="V21" s="356"/>
      <c r="W21" s="356"/>
      <c r="X21" s="356"/>
      <c r="Y21" s="356"/>
      <c r="Z21" s="356"/>
      <c r="AA21" s="356"/>
      <c r="AB21" s="356"/>
      <c r="AC21" s="454">
        <f>SUM(C21:AB21)</f>
        <v>0</v>
      </c>
    </row>
    <row r="22" spans="1:29">
      <c r="A22" s="404" t="s">
        <v>82</v>
      </c>
      <c r="B22" s="356"/>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row>
    <row r="23" spans="1:29">
      <c r="A23" s="405" t="s">
        <v>313</v>
      </c>
      <c r="B23" s="357">
        <f t="shared" ref="B23:G23" si="3">SUM(B4:B22)</f>
        <v>0</v>
      </c>
      <c r="C23" s="357">
        <f t="shared" si="3"/>
        <v>0</v>
      </c>
      <c r="D23" s="357">
        <f t="shared" si="3"/>
        <v>0</v>
      </c>
      <c r="E23" s="357">
        <f t="shared" si="3"/>
        <v>0</v>
      </c>
      <c r="F23" s="357">
        <f t="shared" si="3"/>
        <v>0</v>
      </c>
      <c r="G23" s="357">
        <f t="shared" si="3"/>
        <v>0</v>
      </c>
      <c r="H23" s="357">
        <f t="shared" ref="H23:AB23" si="4">SUM(H4:H22)</f>
        <v>0</v>
      </c>
      <c r="I23" s="357">
        <f t="shared" si="4"/>
        <v>0</v>
      </c>
      <c r="J23" s="357">
        <f t="shared" si="4"/>
        <v>0</v>
      </c>
      <c r="K23" s="357">
        <f t="shared" si="4"/>
        <v>0</v>
      </c>
      <c r="L23" s="357">
        <f t="shared" si="4"/>
        <v>0</v>
      </c>
      <c r="M23" s="357">
        <f t="shared" si="4"/>
        <v>0</v>
      </c>
      <c r="N23" s="357">
        <f t="shared" si="4"/>
        <v>0</v>
      </c>
      <c r="O23" s="357">
        <f t="shared" si="4"/>
        <v>0</v>
      </c>
      <c r="P23" s="357">
        <f t="shared" si="4"/>
        <v>0</v>
      </c>
      <c r="Q23" s="357">
        <f t="shared" si="4"/>
        <v>0</v>
      </c>
      <c r="R23" s="357">
        <f t="shared" si="4"/>
        <v>0</v>
      </c>
      <c r="S23" s="357">
        <f t="shared" si="4"/>
        <v>0</v>
      </c>
      <c r="T23" s="357">
        <f t="shared" si="4"/>
        <v>0</v>
      </c>
      <c r="U23" s="357">
        <f t="shared" si="4"/>
        <v>0</v>
      </c>
      <c r="V23" s="357">
        <f t="shared" si="4"/>
        <v>0</v>
      </c>
      <c r="W23" s="357">
        <f t="shared" si="4"/>
        <v>0</v>
      </c>
      <c r="X23" s="357">
        <f t="shared" si="4"/>
        <v>0</v>
      </c>
      <c r="Y23" s="357">
        <f t="shared" si="4"/>
        <v>0</v>
      </c>
      <c r="Z23" s="357">
        <f t="shared" si="4"/>
        <v>0</v>
      </c>
      <c r="AA23" s="357">
        <f t="shared" si="4"/>
        <v>0</v>
      </c>
      <c r="AB23" s="357">
        <f t="shared" si="4"/>
        <v>0</v>
      </c>
    </row>
    <row r="24" spans="1:29" ht="15">
      <c r="A24" s="106" t="s">
        <v>140</v>
      </c>
      <c r="B24" s="358"/>
      <c r="C24" s="358"/>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c r="AB24" s="358"/>
    </row>
    <row r="25" spans="1:29" ht="14.1" customHeight="1">
      <c r="A25" s="399" t="s">
        <v>141</v>
      </c>
      <c r="B25" s="356"/>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row>
    <row r="26" spans="1:29" ht="14.1" customHeight="1">
      <c r="A26" s="400" t="s">
        <v>267</v>
      </c>
      <c r="B26" s="356"/>
      <c r="C26" s="356"/>
      <c r="D26" s="356"/>
      <c r="E26" s="356"/>
      <c r="F26" s="356"/>
      <c r="G26" s="356"/>
      <c r="H26" s="356"/>
      <c r="I26" s="356"/>
      <c r="J26" s="356"/>
      <c r="K26" s="356"/>
      <c r="L26" s="356"/>
      <c r="M26" s="356"/>
      <c r="N26" s="356"/>
      <c r="O26" s="356"/>
      <c r="P26" s="356"/>
      <c r="Q26" s="356"/>
      <c r="R26" s="356"/>
      <c r="S26" s="356"/>
      <c r="T26" s="356"/>
      <c r="U26" s="356"/>
      <c r="V26" s="356"/>
      <c r="W26" s="356"/>
      <c r="X26" s="356"/>
      <c r="Y26" s="356"/>
      <c r="Z26" s="356"/>
      <c r="AA26" s="356"/>
      <c r="AB26" s="356"/>
    </row>
    <row r="27" spans="1:29" ht="14.1" customHeight="1">
      <c r="A27" s="400" t="s">
        <v>266</v>
      </c>
      <c r="B27" s="356"/>
      <c r="C27" s="356"/>
      <c r="D27" s="356"/>
      <c r="E27" s="356"/>
      <c r="F27" s="356"/>
      <c r="G27" s="356"/>
      <c r="H27" s="356"/>
      <c r="I27" s="356"/>
      <c r="J27" s="356"/>
      <c r="K27" s="356"/>
      <c r="L27" s="356"/>
      <c r="M27" s="356"/>
      <c r="N27" s="356"/>
      <c r="O27" s="356"/>
      <c r="P27" s="356"/>
      <c r="Q27" s="356"/>
      <c r="R27" s="356"/>
      <c r="S27" s="356"/>
      <c r="T27" s="356"/>
      <c r="U27" s="356"/>
      <c r="V27" s="356"/>
      <c r="W27" s="356"/>
      <c r="X27" s="356"/>
      <c r="Y27" s="356"/>
      <c r="Z27" s="356"/>
      <c r="AA27" s="356"/>
      <c r="AB27" s="356"/>
    </row>
    <row r="28" spans="1:29" ht="14.1" customHeight="1">
      <c r="A28" s="400" t="s">
        <v>142</v>
      </c>
      <c r="B28" s="356"/>
      <c r="C28" s="356"/>
      <c r="D28" s="356"/>
      <c r="E28" s="356"/>
      <c r="F28" s="356"/>
      <c r="G28" s="356"/>
      <c r="H28" s="356"/>
      <c r="I28" s="356"/>
      <c r="J28" s="356"/>
      <c r="K28" s="356"/>
      <c r="L28" s="356"/>
      <c r="M28" s="356"/>
      <c r="N28" s="356"/>
      <c r="O28" s="356"/>
      <c r="P28" s="356"/>
      <c r="Q28" s="356"/>
      <c r="R28" s="356"/>
      <c r="S28" s="356"/>
      <c r="T28" s="356"/>
      <c r="U28" s="356"/>
      <c r="V28" s="356"/>
      <c r="W28" s="356"/>
      <c r="X28" s="356"/>
      <c r="Y28" s="356"/>
      <c r="Z28" s="356"/>
      <c r="AA28" s="356"/>
      <c r="AB28" s="356"/>
    </row>
    <row r="29" spans="1:29">
      <c r="A29" s="462" t="s">
        <v>294</v>
      </c>
      <c r="B29" s="356"/>
      <c r="C29" s="356"/>
      <c r="D29" s="356"/>
      <c r="E29" s="356"/>
      <c r="F29" s="356"/>
      <c r="G29" s="356"/>
      <c r="H29" s="356"/>
      <c r="I29" s="356"/>
      <c r="J29" s="356"/>
      <c r="K29" s="356"/>
      <c r="L29" s="356"/>
      <c r="M29" s="356"/>
      <c r="N29" s="356"/>
      <c r="O29" s="356"/>
      <c r="P29" s="356"/>
      <c r="Q29" s="356"/>
      <c r="R29" s="356"/>
      <c r="S29" s="356"/>
      <c r="T29" s="356"/>
      <c r="U29" s="356"/>
      <c r="V29" s="356"/>
      <c r="W29" s="356"/>
      <c r="X29" s="356"/>
      <c r="Y29" s="356"/>
      <c r="Z29" s="356"/>
      <c r="AA29" s="356"/>
      <c r="AB29" s="356"/>
      <c r="AC29" s="454">
        <f>SUM(C29:AB29)</f>
        <v>0</v>
      </c>
    </row>
    <row r="30" spans="1:29">
      <c r="A30" s="406" t="s">
        <v>295</v>
      </c>
      <c r="B30" s="356"/>
      <c r="C30" s="356"/>
      <c r="D30" s="356"/>
      <c r="E30" s="356"/>
      <c r="F30" s="356"/>
      <c r="G30" s="356"/>
      <c r="H30" s="356"/>
      <c r="I30" s="356"/>
      <c r="J30" s="356"/>
      <c r="K30" s="356"/>
      <c r="L30" s="356"/>
      <c r="M30" s="356"/>
      <c r="N30" s="356"/>
      <c r="O30" s="356"/>
      <c r="P30" s="356"/>
      <c r="Q30" s="356"/>
      <c r="R30" s="356"/>
      <c r="S30" s="356"/>
      <c r="T30" s="356"/>
      <c r="U30" s="356"/>
      <c r="V30" s="356"/>
      <c r="W30" s="356"/>
      <c r="X30" s="356"/>
      <c r="Y30" s="356"/>
      <c r="Z30" s="356"/>
      <c r="AA30" s="356"/>
      <c r="AB30" s="356"/>
    </row>
    <row r="31" spans="1:29">
      <c r="A31" s="402" t="s">
        <v>136</v>
      </c>
      <c r="B31" s="356"/>
      <c r="C31" s="356"/>
      <c r="D31" s="356"/>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row>
    <row r="32" spans="1:29" ht="14.1" customHeight="1">
      <c r="A32" s="402" t="s">
        <v>137</v>
      </c>
      <c r="B32" s="356"/>
      <c r="C32" s="356"/>
      <c r="D32" s="356"/>
      <c r="E32" s="356"/>
      <c r="F32" s="356"/>
      <c r="G32" s="356"/>
      <c r="H32" s="356"/>
      <c r="I32" s="356"/>
      <c r="J32" s="356"/>
      <c r="K32" s="356"/>
      <c r="L32" s="356"/>
      <c r="M32" s="356"/>
      <c r="N32" s="356"/>
      <c r="O32" s="356"/>
      <c r="P32" s="356"/>
      <c r="Q32" s="356"/>
      <c r="R32" s="356"/>
      <c r="S32" s="356"/>
      <c r="T32" s="356"/>
      <c r="U32" s="356"/>
      <c r="V32" s="356"/>
      <c r="W32" s="356"/>
      <c r="X32" s="356"/>
      <c r="Y32" s="356"/>
      <c r="Z32" s="356"/>
      <c r="AA32" s="356"/>
      <c r="AB32" s="356"/>
    </row>
    <row r="33" spans="1:29" ht="14.1" customHeight="1">
      <c r="A33" s="402" t="s">
        <v>138</v>
      </c>
      <c r="B33" s="356"/>
      <c r="C33" s="356"/>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row>
    <row r="34" spans="1:29" ht="14.1" customHeight="1">
      <c r="A34" s="402" t="s">
        <v>143</v>
      </c>
      <c r="B34" s="356"/>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6"/>
      <c r="AB34" s="356"/>
    </row>
    <row r="35" spans="1:29" ht="14.1" customHeight="1">
      <c r="A35" s="402" t="s">
        <v>144</v>
      </c>
      <c r="B35" s="356"/>
      <c r="C35" s="356"/>
      <c r="D35" s="356"/>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6"/>
    </row>
    <row r="36" spans="1:29" ht="12.75" customHeight="1">
      <c r="A36" s="408" t="s">
        <v>332</v>
      </c>
      <c r="B36" s="356"/>
      <c r="C36" s="356"/>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454">
        <f>SUM(B36:AB36)</f>
        <v>0</v>
      </c>
    </row>
    <row r="37" spans="1:29">
      <c r="A37" s="398" t="s">
        <v>327</v>
      </c>
      <c r="B37" s="356"/>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row>
    <row r="38" spans="1:29">
      <c r="A38" s="408" t="s">
        <v>334</v>
      </c>
      <c r="B38" s="356"/>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row>
    <row r="39" spans="1:29">
      <c r="A39" s="405" t="s">
        <v>314</v>
      </c>
      <c r="B39" s="357">
        <f t="shared" ref="B39:AB39" si="5">SUM(B24:B38)</f>
        <v>0</v>
      </c>
      <c r="C39" s="357">
        <f t="shared" si="5"/>
        <v>0</v>
      </c>
      <c r="D39" s="357">
        <f t="shared" si="5"/>
        <v>0</v>
      </c>
      <c r="E39" s="357">
        <f t="shared" si="5"/>
        <v>0</v>
      </c>
      <c r="F39" s="357">
        <f t="shared" si="5"/>
        <v>0</v>
      </c>
      <c r="G39" s="357">
        <f t="shared" si="5"/>
        <v>0</v>
      </c>
      <c r="H39" s="357">
        <f t="shared" si="5"/>
        <v>0</v>
      </c>
      <c r="I39" s="357">
        <f t="shared" si="5"/>
        <v>0</v>
      </c>
      <c r="J39" s="357">
        <f t="shared" si="5"/>
        <v>0</v>
      </c>
      <c r="K39" s="357">
        <f t="shared" si="5"/>
        <v>0</v>
      </c>
      <c r="L39" s="357">
        <f t="shared" si="5"/>
        <v>0</v>
      </c>
      <c r="M39" s="357">
        <f t="shared" si="5"/>
        <v>0</v>
      </c>
      <c r="N39" s="357">
        <f t="shared" si="5"/>
        <v>0</v>
      </c>
      <c r="O39" s="357">
        <f t="shared" si="5"/>
        <v>0</v>
      </c>
      <c r="P39" s="357">
        <f t="shared" si="5"/>
        <v>0</v>
      </c>
      <c r="Q39" s="357">
        <f t="shared" si="5"/>
        <v>0</v>
      </c>
      <c r="R39" s="357">
        <f t="shared" si="5"/>
        <v>0</v>
      </c>
      <c r="S39" s="357">
        <f t="shared" si="5"/>
        <v>0</v>
      </c>
      <c r="T39" s="357">
        <f t="shared" si="5"/>
        <v>0</v>
      </c>
      <c r="U39" s="357">
        <f t="shared" si="5"/>
        <v>0</v>
      </c>
      <c r="V39" s="357">
        <f t="shared" si="5"/>
        <v>0</v>
      </c>
      <c r="W39" s="357">
        <f t="shared" si="5"/>
        <v>0</v>
      </c>
      <c r="X39" s="357">
        <f t="shared" si="5"/>
        <v>0</v>
      </c>
      <c r="Y39" s="357">
        <f t="shared" si="5"/>
        <v>0</v>
      </c>
      <c r="Z39" s="357">
        <f t="shared" si="5"/>
        <v>0</v>
      </c>
      <c r="AA39" s="357">
        <f t="shared" si="5"/>
        <v>0</v>
      </c>
      <c r="AB39" s="357">
        <f t="shared" si="5"/>
        <v>0</v>
      </c>
    </row>
    <row r="40" spans="1:29" ht="18.75" customHeight="1" thickBot="1">
      <c r="A40" s="108"/>
      <c r="B40" s="359"/>
      <c r="C40" s="359"/>
      <c r="D40" s="359"/>
      <c r="E40" s="359"/>
      <c r="F40" s="359"/>
      <c r="G40" s="360"/>
      <c r="H40" s="360"/>
      <c r="I40" s="360"/>
      <c r="J40" s="360"/>
      <c r="K40" s="360"/>
      <c r="L40" s="360"/>
      <c r="M40" s="360"/>
      <c r="N40" s="360"/>
      <c r="O40" s="360"/>
      <c r="P40" s="360"/>
      <c r="Q40" s="360"/>
      <c r="R40" s="360"/>
      <c r="S40" s="360"/>
      <c r="T40" s="360"/>
      <c r="U40" s="360"/>
      <c r="V40" s="360"/>
      <c r="W40" s="360"/>
      <c r="X40" s="360"/>
      <c r="Y40" s="360"/>
      <c r="Z40" s="360"/>
      <c r="AA40" s="360"/>
      <c r="AB40" s="360"/>
    </row>
    <row r="41" spans="1:29" ht="18.75" customHeight="1">
      <c r="A41" s="109" t="s">
        <v>145</v>
      </c>
      <c r="B41" s="361">
        <f t="shared" ref="B41:AB41" si="6">B23-B39</f>
        <v>0</v>
      </c>
      <c r="C41" s="361">
        <f t="shared" si="6"/>
        <v>0</v>
      </c>
      <c r="D41" s="361">
        <f t="shared" si="6"/>
        <v>0</v>
      </c>
      <c r="E41" s="361">
        <f t="shared" si="6"/>
        <v>0</v>
      </c>
      <c r="F41" s="361">
        <f t="shared" si="6"/>
        <v>0</v>
      </c>
      <c r="G41" s="362">
        <f t="shared" si="6"/>
        <v>0</v>
      </c>
      <c r="H41" s="362">
        <f t="shared" si="6"/>
        <v>0</v>
      </c>
      <c r="I41" s="362">
        <f t="shared" si="6"/>
        <v>0</v>
      </c>
      <c r="J41" s="362">
        <f t="shared" si="6"/>
        <v>0</v>
      </c>
      <c r="K41" s="362">
        <f t="shared" si="6"/>
        <v>0</v>
      </c>
      <c r="L41" s="362">
        <f t="shared" si="6"/>
        <v>0</v>
      </c>
      <c r="M41" s="362">
        <f t="shared" si="6"/>
        <v>0</v>
      </c>
      <c r="N41" s="362">
        <f t="shared" si="6"/>
        <v>0</v>
      </c>
      <c r="O41" s="362">
        <f t="shared" si="6"/>
        <v>0</v>
      </c>
      <c r="P41" s="362">
        <f t="shared" si="6"/>
        <v>0</v>
      </c>
      <c r="Q41" s="362">
        <f t="shared" si="6"/>
        <v>0</v>
      </c>
      <c r="R41" s="362">
        <f t="shared" si="6"/>
        <v>0</v>
      </c>
      <c r="S41" s="362">
        <f t="shared" si="6"/>
        <v>0</v>
      </c>
      <c r="T41" s="362">
        <f t="shared" si="6"/>
        <v>0</v>
      </c>
      <c r="U41" s="362">
        <f t="shared" si="6"/>
        <v>0</v>
      </c>
      <c r="V41" s="362">
        <f t="shared" si="6"/>
        <v>0</v>
      </c>
      <c r="W41" s="362">
        <f t="shared" si="6"/>
        <v>0</v>
      </c>
      <c r="X41" s="362">
        <f t="shared" si="6"/>
        <v>0</v>
      </c>
      <c r="Y41" s="362">
        <f t="shared" si="6"/>
        <v>0</v>
      </c>
      <c r="Z41" s="362">
        <f t="shared" si="6"/>
        <v>0</v>
      </c>
      <c r="AA41" s="362">
        <f t="shared" si="6"/>
        <v>0</v>
      </c>
      <c r="AB41" s="362">
        <f t="shared" si="6"/>
        <v>0</v>
      </c>
    </row>
    <row r="42" spans="1:29" ht="21" customHeight="1">
      <c r="A42" s="110" t="s">
        <v>146</v>
      </c>
      <c r="B42" s="110"/>
      <c r="C42" s="363">
        <f>B43</f>
        <v>0</v>
      </c>
      <c r="D42" s="363">
        <f>C43</f>
        <v>0</v>
      </c>
      <c r="E42" s="363">
        <f>D43</f>
        <v>0</v>
      </c>
      <c r="F42" s="363">
        <f>E43</f>
        <v>0</v>
      </c>
      <c r="G42" s="364">
        <f>F43</f>
        <v>0</v>
      </c>
      <c r="H42" s="364">
        <f t="shared" ref="H42:AB42" si="7">G43</f>
        <v>0</v>
      </c>
      <c r="I42" s="364">
        <f t="shared" si="7"/>
        <v>0</v>
      </c>
      <c r="J42" s="364">
        <f t="shared" si="7"/>
        <v>0</v>
      </c>
      <c r="K42" s="364">
        <f t="shared" si="7"/>
        <v>0</v>
      </c>
      <c r="L42" s="364">
        <f t="shared" si="7"/>
        <v>0</v>
      </c>
      <c r="M42" s="364">
        <f t="shared" si="7"/>
        <v>0</v>
      </c>
      <c r="N42" s="364">
        <f t="shared" si="7"/>
        <v>0</v>
      </c>
      <c r="O42" s="364">
        <f t="shared" si="7"/>
        <v>0</v>
      </c>
      <c r="P42" s="364">
        <f t="shared" si="7"/>
        <v>0</v>
      </c>
      <c r="Q42" s="364">
        <f t="shared" si="7"/>
        <v>0</v>
      </c>
      <c r="R42" s="364">
        <f t="shared" si="7"/>
        <v>0</v>
      </c>
      <c r="S42" s="364">
        <f t="shared" si="7"/>
        <v>0</v>
      </c>
      <c r="T42" s="364">
        <f t="shared" si="7"/>
        <v>0</v>
      </c>
      <c r="U42" s="364">
        <f t="shared" si="7"/>
        <v>0</v>
      </c>
      <c r="V42" s="364">
        <f t="shared" si="7"/>
        <v>0</v>
      </c>
      <c r="W42" s="364">
        <f t="shared" si="7"/>
        <v>0</v>
      </c>
      <c r="X42" s="364">
        <f t="shared" si="7"/>
        <v>0</v>
      </c>
      <c r="Y42" s="364">
        <f t="shared" si="7"/>
        <v>0</v>
      </c>
      <c r="Z42" s="364">
        <f t="shared" si="7"/>
        <v>0</v>
      </c>
      <c r="AA42" s="364">
        <f t="shared" si="7"/>
        <v>0</v>
      </c>
      <c r="AB42" s="364">
        <f t="shared" si="7"/>
        <v>0</v>
      </c>
    </row>
    <row r="43" spans="1:29" ht="24" customHeight="1" thickBot="1">
      <c r="A43" s="111" t="s">
        <v>147</v>
      </c>
      <c r="B43" s="365">
        <f>B42+B41</f>
        <v>0</v>
      </c>
      <c r="C43" s="365">
        <f>C42+C41</f>
        <v>0</v>
      </c>
      <c r="D43" s="365">
        <f>D41+D42</f>
        <v>0</v>
      </c>
      <c r="E43" s="365">
        <f>E41+E42</f>
        <v>0</v>
      </c>
      <c r="F43" s="365">
        <f>F41+F42</f>
        <v>0</v>
      </c>
      <c r="G43" s="366">
        <f>G41+G42</f>
        <v>0</v>
      </c>
      <c r="H43" s="366">
        <f t="shared" ref="H43:AB43" si="8">H41+H42</f>
        <v>0</v>
      </c>
      <c r="I43" s="366">
        <f t="shared" si="8"/>
        <v>0</v>
      </c>
      <c r="J43" s="366">
        <f>J41+J42</f>
        <v>0</v>
      </c>
      <c r="K43" s="366">
        <f t="shared" si="8"/>
        <v>0</v>
      </c>
      <c r="L43" s="366">
        <f t="shared" si="8"/>
        <v>0</v>
      </c>
      <c r="M43" s="366">
        <f t="shared" si="8"/>
        <v>0</v>
      </c>
      <c r="N43" s="366">
        <f t="shared" si="8"/>
        <v>0</v>
      </c>
      <c r="O43" s="366">
        <f t="shared" si="8"/>
        <v>0</v>
      </c>
      <c r="P43" s="366">
        <f t="shared" si="8"/>
        <v>0</v>
      </c>
      <c r="Q43" s="366">
        <f t="shared" si="8"/>
        <v>0</v>
      </c>
      <c r="R43" s="366">
        <f t="shared" si="8"/>
        <v>0</v>
      </c>
      <c r="S43" s="366">
        <f t="shared" si="8"/>
        <v>0</v>
      </c>
      <c r="T43" s="366">
        <f t="shared" si="8"/>
        <v>0</v>
      </c>
      <c r="U43" s="366">
        <f t="shared" si="8"/>
        <v>0</v>
      </c>
      <c r="V43" s="366">
        <f t="shared" si="8"/>
        <v>0</v>
      </c>
      <c r="W43" s="366">
        <f t="shared" si="8"/>
        <v>0</v>
      </c>
      <c r="X43" s="366">
        <f t="shared" si="8"/>
        <v>0</v>
      </c>
      <c r="Y43" s="366">
        <f t="shared" si="8"/>
        <v>0</v>
      </c>
      <c r="Z43" s="366">
        <f t="shared" si="8"/>
        <v>0</v>
      </c>
      <c r="AA43" s="366">
        <f t="shared" si="8"/>
        <v>0</v>
      </c>
      <c r="AB43" s="366">
        <f t="shared" si="8"/>
        <v>0</v>
      </c>
    </row>
    <row r="44" spans="1:29" ht="7.5" customHeight="1">
      <c r="A44" s="112"/>
      <c r="B44" s="367"/>
      <c r="C44" s="367"/>
      <c r="D44" s="367"/>
      <c r="E44" s="367"/>
      <c r="F44" s="367"/>
      <c r="G44" s="368"/>
      <c r="H44" s="368"/>
      <c r="I44" s="368"/>
      <c r="J44" s="368"/>
      <c r="K44" s="368"/>
      <c r="L44" s="368"/>
      <c r="M44" s="368"/>
      <c r="N44" s="368"/>
      <c r="O44" s="368"/>
      <c r="P44" s="368"/>
      <c r="Q44" s="368"/>
      <c r="R44" s="368"/>
      <c r="S44" s="368"/>
      <c r="T44" s="368"/>
      <c r="U44" s="368"/>
      <c r="V44" s="368"/>
      <c r="W44" s="368"/>
      <c r="X44" s="368"/>
      <c r="Y44" s="368"/>
      <c r="Z44" s="368"/>
      <c r="AA44" s="368"/>
      <c r="AB44" s="368"/>
    </row>
    <row r="45" spans="1:29" ht="15">
      <c r="A45" s="113" t="s">
        <v>148</v>
      </c>
      <c r="B45" s="369"/>
      <c r="C45" s="369"/>
      <c r="D45" s="369"/>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row>
    <row r="46" spans="1:29" ht="15">
      <c r="A46" s="106" t="s">
        <v>129</v>
      </c>
      <c r="B46" s="358"/>
      <c r="C46" s="358"/>
      <c r="D46" s="358"/>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row>
    <row r="47" spans="1:29" ht="13.5" customHeight="1">
      <c r="A47" s="407" t="s">
        <v>268</v>
      </c>
      <c r="B47" s="358"/>
      <c r="C47" s="358"/>
      <c r="D47" s="358"/>
      <c r="E47" s="358"/>
      <c r="F47" s="358"/>
      <c r="G47" s="358"/>
      <c r="H47" s="358"/>
      <c r="I47" s="358"/>
      <c r="J47" s="358"/>
      <c r="K47" s="358"/>
      <c r="L47" s="358"/>
      <c r="M47" s="358"/>
      <c r="N47" s="358"/>
      <c r="O47" s="358"/>
      <c r="P47" s="358"/>
      <c r="Q47" s="358"/>
      <c r="R47" s="358"/>
      <c r="S47" s="358"/>
      <c r="T47" s="358"/>
      <c r="U47" s="358"/>
      <c r="V47" s="358"/>
      <c r="W47" s="358"/>
      <c r="X47" s="358"/>
      <c r="Y47" s="358"/>
      <c r="Z47" s="358"/>
      <c r="AA47" s="358"/>
      <c r="AB47" s="358"/>
    </row>
    <row r="48" spans="1:29">
      <c r="A48" s="408" t="s">
        <v>269</v>
      </c>
      <c r="B48" s="356"/>
      <c r="C48" s="356"/>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row>
    <row r="49" spans="1:28" ht="14.1" customHeight="1">
      <c r="A49" s="400" t="s">
        <v>149</v>
      </c>
      <c r="B49" s="356"/>
      <c r="C49" s="356"/>
      <c r="D49" s="356"/>
      <c r="E49" s="356"/>
      <c r="F49" s="356"/>
      <c r="G49" s="356"/>
      <c r="H49" s="356"/>
      <c r="I49" s="356"/>
      <c r="J49" s="356"/>
      <c r="K49" s="356"/>
      <c r="L49" s="356"/>
      <c r="M49" s="356"/>
      <c r="N49" s="356"/>
      <c r="O49" s="356"/>
      <c r="P49" s="356"/>
      <c r="Q49" s="356"/>
      <c r="R49" s="356"/>
      <c r="S49" s="356"/>
      <c r="T49" s="356"/>
      <c r="U49" s="356"/>
      <c r="V49" s="356"/>
      <c r="W49" s="356"/>
      <c r="X49" s="356"/>
      <c r="Y49" s="356"/>
      <c r="Z49" s="356"/>
      <c r="AA49" s="356"/>
      <c r="AB49" s="356"/>
    </row>
    <row r="50" spans="1:28">
      <c r="A50" s="408" t="s">
        <v>296</v>
      </c>
      <c r="B50" s="356"/>
      <c r="C50" s="356"/>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row>
    <row r="51" spans="1:28" ht="14.1" customHeight="1">
      <c r="A51" s="404" t="s">
        <v>120</v>
      </c>
      <c r="B51" s="356"/>
      <c r="C51" s="356"/>
      <c r="D51" s="356"/>
      <c r="E51" s="356"/>
      <c r="F51" s="356"/>
      <c r="G51" s="356"/>
      <c r="H51" s="356"/>
      <c r="I51" s="356"/>
      <c r="J51" s="356"/>
      <c r="K51" s="356"/>
      <c r="L51" s="356"/>
      <c r="M51" s="356"/>
      <c r="N51" s="356"/>
      <c r="O51" s="356"/>
      <c r="P51" s="356"/>
      <c r="Q51" s="356"/>
      <c r="R51" s="356"/>
      <c r="S51" s="356"/>
      <c r="T51" s="356"/>
      <c r="U51" s="356"/>
      <c r="V51" s="356"/>
      <c r="W51" s="356"/>
      <c r="X51" s="356"/>
      <c r="Y51" s="356"/>
      <c r="Z51" s="356"/>
      <c r="AA51" s="356"/>
      <c r="AB51" s="356"/>
    </row>
    <row r="52" spans="1:28">
      <c r="A52" s="405" t="s">
        <v>315</v>
      </c>
      <c r="B52" s="357">
        <f t="shared" ref="B52:G52" si="9">SUM(B45:B51)</f>
        <v>0</v>
      </c>
      <c r="C52" s="357">
        <f t="shared" si="9"/>
        <v>0</v>
      </c>
      <c r="D52" s="357">
        <f t="shared" si="9"/>
        <v>0</v>
      </c>
      <c r="E52" s="357">
        <f t="shared" si="9"/>
        <v>0</v>
      </c>
      <c r="F52" s="357">
        <f t="shared" si="9"/>
        <v>0</v>
      </c>
      <c r="G52" s="357">
        <f t="shared" si="9"/>
        <v>0</v>
      </c>
      <c r="H52" s="357">
        <f t="shared" ref="H52:AB52" si="10">SUM(H45:H51)</f>
        <v>0</v>
      </c>
      <c r="I52" s="357">
        <f t="shared" si="10"/>
        <v>0</v>
      </c>
      <c r="J52" s="357">
        <f t="shared" si="10"/>
        <v>0</v>
      </c>
      <c r="K52" s="357">
        <f t="shared" si="10"/>
        <v>0</v>
      </c>
      <c r="L52" s="357">
        <f t="shared" si="10"/>
        <v>0</v>
      </c>
      <c r="M52" s="357">
        <f t="shared" si="10"/>
        <v>0</v>
      </c>
      <c r="N52" s="357">
        <f t="shared" si="10"/>
        <v>0</v>
      </c>
      <c r="O52" s="357">
        <f t="shared" si="10"/>
        <v>0</v>
      </c>
      <c r="P52" s="357">
        <f t="shared" si="10"/>
        <v>0</v>
      </c>
      <c r="Q52" s="357">
        <f t="shared" si="10"/>
        <v>0</v>
      </c>
      <c r="R52" s="357">
        <f t="shared" si="10"/>
        <v>0</v>
      </c>
      <c r="S52" s="357">
        <f t="shared" si="10"/>
        <v>0</v>
      </c>
      <c r="T52" s="357">
        <f t="shared" si="10"/>
        <v>0</v>
      </c>
      <c r="U52" s="357">
        <f t="shared" si="10"/>
        <v>0</v>
      </c>
      <c r="V52" s="357">
        <f t="shared" si="10"/>
        <v>0</v>
      </c>
      <c r="W52" s="357">
        <f t="shared" si="10"/>
        <v>0</v>
      </c>
      <c r="X52" s="357">
        <f t="shared" si="10"/>
        <v>0</v>
      </c>
      <c r="Y52" s="357">
        <f t="shared" si="10"/>
        <v>0</v>
      </c>
      <c r="Z52" s="357">
        <f t="shared" si="10"/>
        <v>0</v>
      </c>
      <c r="AA52" s="357">
        <f t="shared" si="10"/>
        <v>0</v>
      </c>
      <c r="AB52" s="357">
        <f t="shared" si="10"/>
        <v>0</v>
      </c>
    </row>
    <row r="53" spans="1:28" ht="15">
      <c r="A53" s="106" t="s">
        <v>140</v>
      </c>
      <c r="B53" s="358"/>
      <c r="C53" s="358"/>
      <c r="D53" s="358"/>
      <c r="E53" s="358"/>
      <c r="F53" s="358"/>
      <c r="G53" s="358"/>
      <c r="H53" s="358"/>
      <c r="I53" s="358"/>
      <c r="J53" s="358"/>
      <c r="K53" s="358"/>
      <c r="L53" s="358"/>
      <c r="M53" s="358"/>
      <c r="N53" s="358"/>
      <c r="O53" s="358"/>
      <c r="P53" s="358"/>
      <c r="Q53" s="358"/>
      <c r="R53" s="358"/>
      <c r="S53" s="358"/>
      <c r="T53" s="358"/>
      <c r="U53" s="358"/>
      <c r="V53" s="358"/>
      <c r="W53" s="358"/>
      <c r="X53" s="358"/>
      <c r="Y53" s="358"/>
      <c r="Z53" s="358"/>
      <c r="AA53" s="358"/>
      <c r="AB53" s="358"/>
    </row>
    <row r="54" spans="1:28" ht="12.75" customHeight="1">
      <c r="A54" s="398" t="s">
        <v>316</v>
      </c>
      <c r="B54" s="356"/>
      <c r="C54" s="356"/>
      <c r="D54" s="356"/>
      <c r="E54" s="356"/>
      <c r="F54" s="356"/>
      <c r="G54" s="356"/>
      <c r="H54" s="356"/>
      <c r="I54" s="356"/>
      <c r="J54" s="356"/>
      <c r="K54" s="356"/>
      <c r="L54" s="356"/>
      <c r="M54" s="356"/>
      <c r="N54" s="356"/>
      <c r="O54" s="356"/>
      <c r="P54" s="356"/>
      <c r="Q54" s="356"/>
      <c r="R54" s="356"/>
      <c r="S54" s="356"/>
      <c r="T54" s="356"/>
      <c r="U54" s="356"/>
      <c r="V54" s="356"/>
      <c r="W54" s="356"/>
      <c r="X54" s="356"/>
      <c r="Y54" s="356"/>
      <c r="Z54" s="356"/>
      <c r="AA54" s="356"/>
      <c r="AB54" s="356"/>
    </row>
    <row r="55" spans="1:28" ht="12.75" customHeight="1">
      <c r="A55" s="408" t="s">
        <v>270</v>
      </c>
      <c r="B55" s="356"/>
      <c r="C55" s="356"/>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row>
    <row r="56" spans="1:28">
      <c r="A56" s="408" t="s">
        <v>271</v>
      </c>
      <c r="B56" s="356"/>
      <c r="C56" s="356"/>
      <c r="D56" s="356"/>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row>
    <row r="57" spans="1:28" ht="14.1" customHeight="1">
      <c r="A57" s="409" t="s">
        <v>150</v>
      </c>
      <c r="B57" s="356"/>
      <c r="C57" s="356"/>
      <c r="D57" s="356"/>
      <c r="E57" s="356"/>
      <c r="F57" s="356"/>
      <c r="G57" s="356"/>
      <c r="H57" s="356"/>
      <c r="I57" s="356"/>
      <c r="J57" s="356"/>
      <c r="K57" s="356"/>
      <c r="L57" s="356"/>
      <c r="M57" s="356"/>
      <c r="N57" s="356"/>
      <c r="O57" s="356"/>
      <c r="P57" s="356"/>
      <c r="Q57" s="356"/>
      <c r="R57" s="356"/>
      <c r="S57" s="356"/>
      <c r="T57" s="356"/>
      <c r="U57" s="356"/>
      <c r="V57" s="356"/>
      <c r="W57" s="356"/>
      <c r="X57" s="356"/>
      <c r="Y57" s="356"/>
      <c r="Z57" s="356"/>
      <c r="AA57" s="356"/>
      <c r="AB57" s="356"/>
    </row>
    <row r="58" spans="1:28" ht="14.1" customHeight="1">
      <c r="A58" s="410" t="s">
        <v>272</v>
      </c>
      <c r="B58" s="356"/>
      <c r="C58" s="356"/>
      <c r="D58" s="356"/>
      <c r="E58" s="356"/>
      <c r="F58" s="356"/>
      <c r="G58" s="356"/>
      <c r="H58" s="356"/>
      <c r="I58" s="356"/>
      <c r="J58" s="356"/>
      <c r="K58" s="356"/>
      <c r="L58" s="356"/>
      <c r="M58" s="356"/>
      <c r="N58" s="356"/>
      <c r="O58" s="356"/>
      <c r="P58" s="356"/>
      <c r="Q58" s="356"/>
      <c r="R58" s="356"/>
      <c r="S58" s="356"/>
      <c r="T58" s="356"/>
      <c r="U58" s="356"/>
      <c r="V58" s="356"/>
      <c r="W58" s="356"/>
      <c r="X58" s="356"/>
      <c r="Y58" s="356"/>
      <c r="Z58" s="356"/>
      <c r="AA58" s="356"/>
      <c r="AB58" s="356"/>
    </row>
    <row r="59" spans="1:28">
      <c r="A59" s="410" t="s">
        <v>273</v>
      </c>
      <c r="B59" s="356"/>
      <c r="C59" s="356"/>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row>
    <row r="60" spans="1:28">
      <c r="A60" s="408" t="s">
        <v>151</v>
      </c>
      <c r="B60" s="356"/>
      <c r="C60" s="356"/>
      <c r="D60" s="356"/>
      <c r="E60" s="356"/>
      <c r="F60" s="356"/>
      <c r="G60" s="356"/>
      <c r="H60" s="356"/>
      <c r="I60" s="356"/>
      <c r="J60" s="356"/>
      <c r="K60" s="356"/>
      <c r="L60" s="356"/>
      <c r="M60" s="356"/>
      <c r="N60" s="356"/>
      <c r="O60" s="356"/>
      <c r="P60" s="356"/>
      <c r="Q60" s="356"/>
      <c r="R60" s="356"/>
      <c r="S60" s="356"/>
      <c r="T60" s="356"/>
      <c r="U60" s="356"/>
      <c r="V60" s="356"/>
      <c r="W60" s="356"/>
      <c r="X60" s="356"/>
      <c r="Y60" s="356"/>
      <c r="Z60" s="356"/>
      <c r="AA60" s="356"/>
      <c r="AB60" s="356"/>
    </row>
    <row r="61" spans="1:28">
      <c r="A61" s="408" t="s">
        <v>296</v>
      </c>
      <c r="B61" s="356"/>
      <c r="C61" s="356"/>
      <c r="D61" s="356"/>
      <c r="E61" s="356"/>
      <c r="F61" s="356"/>
      <c r="G61" s="356"/>
      <c r="H61" s="356"/>
      <c r="I61" s="356"/>
      <c r="J61" s="356"/>
      <c r="K61" s="356"/>
      <c r="L61" s="356"/>
      <c r="M61" s="356"/>
      <c r="N61" s="356"/>
      <c r="O61" s="356"/>
      <c r="P61" s="356"/>
      <c r="Q61" s="356"/>
      <c r="R61" s="356"/>
      <c r="S61" s="356"/>
      <c r="T61" s="356"/>
      <c r="U61" s="356"/>
      <c r="V61" s="356"/>
      <c r="W61" s="356"/>
      <c r="X61" s="356"/>
      <c r="Y61" s="356"/>
      <c r="Z61" s="356"/>
      <c r="AA61" s="356"/>
      <c r="AB61" s="356"/>
    </row>
    <row r="62" spans="1:28" ht="12.75" customHeight="1">
      <c r="A62" s="404" t="s">
        <v>120</v>
      </c>
      <c r="B62" s="356"/>
      <c r="C62" s="356"/>
      <c r="D62" s="356"/>
      <c r="E62" s="356"/>
      <c r="F62" s="356"/>
      <c r="G62" s="356"/>
      <c r="H62" s="356"/>
      <c r="I62" s="356"/>
      <c r="J62" s="356"/>
      <c r="K62" s="356"/>
      <c r="L62" s="356"/>
      <c r="M62" s="356"/>
      <c r="N62" s="356"/>
      <c r="O62" s="356"/>
      <c r="P62" s="356"/>
      <c r="Q62" s="356"/>
      <c r="R62" s="356"/>
      <c r="S62" s="356"/>
      <c r="T62" s="356"/>
      <c r="U62" s="356"/>
      <c r="V62" s="356"/>
      <c r="W62" s="356"/>
      <c r="X62" s="356"/>
      <c r="Y62" s="356"/>
      <c r="Z62" s="356"/>
      <c r="AA62" s="356"/>
      <c r="AB62" s="356"/>
    </row>
    <row r="63" spans="1:28" ht="13.5" thickBot="1">
      <c r="A63" s="405" t="s">
        <v>317</v>
      </c>
      <c r="B63" s="370">
        <f t="shared" ref="B63:G63" si="11">SUM(B53:B62)</f>
        <v>0</v>
      </c>
      <c r="C63" s="370">
        <f t="shared" si="11"/>
        <v>0</v>
      </c>
      <c r="D63" s="370">
        <f t="shared" si="11"/>
        <v>0</v>
      </c>
      <c r="E63" s="370">
        <f t="shared" si="11"/>
        <v>0</v>
      </c>
      <c r="F63" s="370">
        <f t="shared" si="11"/>
        <v>0</v>
      </c>
      <c r="G63" s="370">
        <f t="shared" si="11"/>
        <v>0</v>
      </c>
      <c r="H63" s="370">
        <f t="shared" ref="H63:AB63" si="12">SUM(H53:H62)</f>
        <v>0</v>
      </c>
      <c r="I63" s="370">
        <f t="shared" si="12"/>
        <v>0</v>
      </c>
      <c r="J63" s="370">
        <f t="shared" si="12"/>
        <v>0</v>
      </c>
      <c r="K63" s="370">
        <f t="shared" si="12"/>
        <v>0</v>
      </c>
      <c r="L63" s="370">
        <f t="shared" si="12"/>
        <v>0</v>
      </c>
      <c r="M63" s="370">
        <f t="shared" si="12"/>
        <v>0</v>
      </c>
      <c r="N63" s="370">
        <f t="shared" si="12"/>
        <v>0</v>
      </c>
      <c r="O63" s="370">
        <f t="shared" si="12"/>
        <v>0</v>
      </c>
      <c r="P63" s="370">
        <f t="shared" si="12"/>
        <v>0</v>
      </c>
      <c r="Q63" s="370">
        <f t="shared" si="12"/>
        <v>0</v>
      </c>
      <c r="R63" s="370">
        <f t="shared" si="12"/>
        <v>0</v>
      </c>
      <c r="S63" s="370">
        <f t="shared" si="12"/>
        <v>0</v>
      </c>
      <c r="T63" s="370">
        <f t="shared" si="12"/>
        <v>0</v>
      </c>
      <c r="U63" s="370">
        <f t="shared" si="12"/>
        <v>0</v>
      </c>
      <c r="V63" s="370">
        <f t="shared" si="12"/>
        <v>0</v>
      </c>
      <c r="W63" s="370">
        <f t="shared" si="12"/>
        <v>0</v>
      </c>
      <c r="X63" s="370">
        <f t="shared" si="12"/>
        <v>0</v>
      </c>
      <c r="Y63" s="370">
        <f t="shared" si="12"/>
        <v>0</v>
      </c>
      <c r="Z63" s="370">
        <f t="shared" si="12"/>
        <v>0</v>
      </c>
      <c r="AA63" s="370">
        <f t="shared" si="12"/>
        <v>0</v>
      </c>
      <c r="AB63" s="370">
        <f t="shared" si="12"/>
        <v>0</v>
      </c>
    </row>
    <row r="64" spans="1:28" ht="18" customHeight="1">
      <c r="A64" s="109" t="s">
        <v>152</v>
      </c>
      <c r="B64" s="361">
        <f t="shared" ref="B64:G64" si="13">B52-B63</f>
        <v>0</v>
      </c>
      <c r="C64" s="361">
        <f t="shared" si="13"/>
        <v>0</v>
      </c>
      <c r="D64" s="361">
        <f t="shared" si="13"/>
        <v>0</v>
      </c>
      <c r="E64" s="361">
        <f t="shared" si="13"/>
        <v>0</v>
      </c>
      <c r="F64" s="361">
        <f t="shared" si="13"/>
        <v>0</v>
      </c>
      <c r="G64" s="361">
        <f t="shared" si="13"/>
        <v>0</v>
      </c>
      <c r="H64" s="361">
        <f t="shared" ref="H64:AB64" si="14">H52-H63</f>
        <v>0</v>
      </c>
      <c r="I64" s="361">
        <f t="shared" si="14"/>
        <v>0</v>
      </c>
      <c r="J64" s="361">
        <f t="shared" si="14"/>
        <v>0</v>
      </c>
      <c r="K64" s="361">
        <f t="shared" si="14"/>
        <v>0</v>
      </c>
      <c r="L64" s="361">
        <f t="shared" si="14"/>
        <v>0</v>
      </c>
      <c r="M64" s="361">
        <f t="shared" si="14"/>
        <v>0</v>
      </c>
      <c r="N64" s="361">
        <f t="shared" si="14"/>
        <v>0</v>
      </c>
      <c r="O64" s="361">
        <f t="shared" si="14"/>
        <v>0</v>
      </c>
      <c r="P64" s="361">
        <f t="shared" si="14"/>
        <v>0</v>
      </c>
      <c r="Q64" s="361">
        <f t="shared" si="14"/>
        <v>0</v>
      </c>
      <c r="R64" s="361">
        <f t="shared" si="14"/>
        <v>0</v>
      </c>
      <c r="S64" s="361">
        <f t="shared" si="14"/>
        <v>0</v>
      </c>
      <c r="T64" s="361">
        <f t="shared" si="14"/>
        <v>0</v>
      </c>
      <c r="U64" s="361">
        <f t="shared" si="14"/>
        <v>0</v>
      </c>
      <c r="V64" s="361">
        <f t="shared" si="14"/>
        <v>0</v>
      </c>
      <c r="W64" s="361">
        <f t="shared" si="14"/>
        <v>0</v>
      </c>
      <c r="X64" s="361">
        <f t="shared" si="14"/>
        <v>0</v>
      </c>
      <c r="Y64" s="361">
        <f t="shared" si="14"/>
        <v>0</v>
      </c>
      <c r="Z64" s="361">
        <f t="shared" si="14"/>
        <v>0</v>
      </c>
      <c r="AA64" s="361">
        <f t="shared" si="14"/>
        <v>0</v>
      </c>
      <c r="AB64" s="361">
        <f t="shared" si="14"/>
        <v>0</v>
      </c>
    </row>
    <row r="65" spans="1:28" ht="21" customHeight="1">
      <c r="A65" s="110" t="s">
        <v>153</v>
      </c>
      <c r="B65" s="421">
        <f>'Ann8'!I34-'Ann8'!D34</f>
        <v>0</v>
      </c>
      <c r="C65" s="363">
        <f>B66</f>
        <v>0</v>
      </c>
      <c r="D65" s="363">
        <f>C66</f>
        <v>0</v>
      </c>
      <c r="E65" s="363">
        <f>D66</f>
        <v>0</v>
      </c>
      <c r="F65" s="363">
        <f>E66</f>
        <v>0</v>
      </c>
      <c r="G65" s="363">
        <f>F66</f>
        <v>0</v>
      </c>
      <c r="H65" s="363">
        <f t="shared" ref="H65:AB65" si="15">G66</f>
        <v>0</v>
      </c>
      <c r="I65" s="363">
        <f t="shared" si="15"/>
        <v>0</v>
      </c>
      <c r="J65" s="363">
        <f t="shared" si="15"/>
        <v>0</v>
      </c>
      <c r="K65" s="363">
        <f t="shared" si="15"/>
        <v>0</v>
      </c>
      <c r="L65" s="363">
        <f t="shared" si="15"/>
        <v>0</v>
      </c>
      <c r="M65" s="363">
        <f t="shared" si="15"/>
        <v>0</v>
      </c>
      <c r="N65" s="363">
        <f t="shared" si="15"/>
        <v>0</v>
      </c>
      <c r="O65" s="363">
        <f t="shared" si="15"/>
        <v>0</v>
      </c>
      <c r="P65" s="363">
        <f t="shared" si="15"/>
        <v>0</v>
      </c>
      <c r="Q65" s="363">
        <f t="shared" si="15"/>
        <v>0</v>
      </c>
      <c r="R65" s="363">
        <f t="shared" si="15"/>
        <v>0</v>
      </c>
      <c r="S65" s="363">
        <f t="shared" si="15"/>
        <v>0</v>
      </c>
      <c r="T65" s="363">
        <f t="shared" si="15"/>
        <v>0</v>
      </c>
      <c r="U65" s="363">
        <f t="shared" si="15"/>
        <v>0</v>
      </c>
      <c r="V65" s="363">
        <f t="shared" si="15"/>
        <v>0</v>
      </c>
      <c r="W65" s="363">
        <f t="shared" si="15"/>
        <v>0</v>
      </c>
      <c r="X65" s="363">
        <f t="shared" si="15"/>
        <v>0</v>
      </c>
      <c r="Y65" s="363">
        <f t="shared" si="15"/>
        <v>0</v>
      </c>
      <c r="Z65" s="363">
        <f t="shared" si="15"/>
        <v>0</v>
      </c>
      <c r="AA65" s="363">
        <f t="shared" si="15"/>
        <v>0</v>
      </c>
      <c r="AB65" s="363">
        <f t="shared" si="15"/>
        <v>0</v>
      </c>
    </row>
    <row r="66" spans="1:28" ht="24" customHeight="1">
      <c r="A66" s="114" t="s">
        <v>154</v>
      </c>
      <c r="B66" s="371">
        <f t="shared" ref="B66:G66" si="16">B65+B64</f>
        <v>0</v>
      </c>
      <c r="C66" s="372">
        <f t="shared" si="16"/>
        <v>0</v>
      </c>
      <c r="D66" s="372">
        <f t="shared" si="16"/>
        <v>0</v>
      </c>
      <c r="E66" s="372">
        <f t="shared" si="16"/>
        <v>0</v>
      </c>
      <c r="F66" s="372">
        <f t="shared" si="16"/>
        <v>0</v>
      </c>
      <c r="G66" s="372">
        <f t="shared" si="16"/>
        <v>0</v>
      </c>
      <c r="H66" s="372">
        <f t="shared" ref="H66:AB66" si="17">H65+H64</f>
        <v>0</v>
      </c>
      <c r="I66" s="372">
        <f t="shared" si="17"/>
        <v>0</v>
      </c>
      <c r="J66" s="372">
        <f t="shared" si="17"/>
        <v>0</v>
      </c>
      <c r="K66" s="372">
        <f t="shared" si="17"/>
        <v>0</v>
      </c>
      <c r="L66" s="372">
        <f t="shared" si="17"/>
        <v>0</v>
      </c>
      <c r="M66" s="372">
        <f t="shared" si="17"/>
        <v>0</v>
      </c>
      <c r="N66" s="372">
        <f t="shared" si="17"/>
        <v>0</v>
      </c>
      <c r="O66" s="372">
        <f t="shared" si="17"/>
        <v>0</v>
      </c>
      <c r="P66" s="372">
        <f t="shared" si="17"/>
        <v>0</v>
      </c>
      <c r="Q66" s="372">
        <f t="shared" si="17"/>
        <v>0</v>
      </c>
      <c r="R66" s="372">
        <f t="shared" si="17"/>
        <v>0</v>
      </c>
      <c r="S66" s="372">
        <f t="shared" si="17"/>
        <v>0</v>
      </c>
      <c r="T66" s="372">
        <f t="shared" si="17"/>
        <v>0</v>
      </c>
      <c r="U66" s="372">
        <f t="shared" si="17"/>
        <v>0</v>
      </c>
      <c r="V66" s="372">
        <f t="shared" si="17"/>
        <v>0</v>
      </c>
      <c r="W66" s="372">
        <f t="shared" si="17"/>
        <v>0</v>
      </c>
      <c r="X66" s="372">
        <f t="shared" si="17"/>
        <v>0</v>
      </c>
      <c r="Y66" s="372">
        <f t="shared" si="17"/>
        <v>0</v>
      </c>
      <c r="Z66" s="372">
        <f t="shared" si="17"/>
        <v>0</v>
      </c>
      <c r="AA66" s="372">
        <f t="shared" si="17"/>
        <v>0</v>
      </c>
      <c r="AB66" s="372">
        <f t="shared" si="17"/>
        <v>0</v>
      </c>
    </row>
    <row r="67" spans="1:28" ht="20.100000000000001" customHeight="1" thickBot="1">
      <c r="A67" s="111" t="s">
        <v>155</v>
      </c>
      <c r="B67" s="373">
        <f t="shared" ref="B67:G67" si="18">B43+B66</f>
        <v>0</v>
      </c>
      <c r="C67" s="374">
        <f t="shared" si="18"/>
        <v>0</v>
      </c>
      <c r="D67" s="374">
        <f t="shared" si="18"/>
        <v>0</v>
      </c>
      <c r="E67" s="374">
        <f t="shared" si="18"/>
        <v>0</v>
      </c>
      <c r="F67" s="374">
        <f t="shared" si="18"/>
        <v>0</v>
      </c>
      <c r="G67" s="375">
        <f t="shared" si="18"/>
        <v>0</v>
      </c>
      <c r="H67" s="375">
        <f t="shared" ref="H67:AB67" si="19">H43+H66</f>
        <v>0</v>
      </c>
      <c r="I67" s="375">
        <f t="shared" si="19"/>
        <v>0</v>
      </c>
      <c r="J67" s="375">
        <f t="shared" si="19"/>
        <v>0</v>
      </c>
      <c r="K67" s="375">
        <f>K43+K66</f>
        <v>0</v>
      </c>
      <c r="L67" s="375">
        <f t="shared" si="19"/>
        <v>0</v>
      </c>
      <c r="M67" s="375">
        <f t="shared" si="19"/>
        <v>0</v>
      </c>
      <c r="N67" s="375">
        <f t="shared" si="19"/>
        <v>0</v>
      </c>
      <c r="O67" s="375">
        <f t="shared" si="19"/>
        <v>0</v>
      </c>
      <c r="P67" s="375">
        <f t="shared" si="19"/>
        <v>0</v>
      </c>
      <c r="Q67" s="375">
        <f t="shared" si="19"/>
        <v>0</v>
      </c>
      <c r="R67" s="375">
        <f t="shared" si="19"/>
        <v>0</v>
      </c>
      <c r="S67" s="375">
        <f t="shared" si="19"/>
        <v>0</v>
      </c>
      <c r="T67" s="375">
        <f t="shared" si="19"/>
        <v>0</v>
      </c>
      <c r="U67" s="375">
        <f t="shared" si="19"/>
        <v>0</v>
      </c>
      <c r="V67" s="375">
        <f t="shared" si="19"/>
        <v>0</v>
      </c>
      <c r="W67" s="375">
        <f t="shared" si="19"/>
        <v>0</v>
      </c>
      <c r="X67" s="375">
        <f t="shared" si="19"/>
        <v>0</v>
      </c>
      <c r="Y67" s="375">
        <f t="shared" si="19"/>
        <v>0</v>
      </c>
      <c r="Z67" s="375">
        <f t="shared" si="19"/>
        <v>0</v>
      </c>
      <c r="AA67" s="375">
        <f t="shared" si="19"/>
        <v>0</v>
      </c>
      <c r="AB67" s="375">
        <f t="shared" si="19"/>
        <v>0</v>
      </c>
    </row>
    <row r="68" spans="1:28">
      <c r="B68" s="376"/>
      <c r="C68" s="376"/>
      <c r="D68" s="376"/>
      <c r="E68" s="376"/>
      <c r="F68" s="376"/>
      <c r="G68" s="376"/>
      <c r="H68" s="376"/>
      <c r="I68" s="376"/>
      <c r="J68" s="376"/>
      <c r="K68" s="376"/>
      <c r="L68" s="376"/>
      <c r="M68" s="376"/>
      <c r="N68" s="376"/>
      <c r="O68" s="376"/>
      <c r="P68" s="376"/>
      <c r="Q68" s="376"/>
      <c r="R68" s="376"/>
      <c r="S68" s="376"/>
      <c r="T68" s="376"/>
      <c r="U68" s="376"/>
      <c r="V68" s="376"/>
      <c r="W68" s="376"/>
      <c r="X68" s="376"/>
      <c r="Y68" s="376"/>
      <c r="Z68" s="376"/>
      <c r="AA68" s="376"/>
      <c r="AB68" s="376"/>
    </row>
    <row r="69" spans="1:28" ht="15">
      <c r="A69" s="248" t="s">
        <v>209</v>
      </c>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row>
    <row r="70" spans="1:28" ht="15">
      <c r="A70" s="249" t="s">
        <v>210</v>
      </c>
      <c r="B70" s="378"/>
      <c r="C70" s="378"/>
      <c r="D70" s="378"/>
      <c r="E70" s="378"/>
      <c r="F70" s="378"/>
      <c r="G70" s="378"/>
      <c r="H70" s="378"/>
      <c r="I70" s="378"/>
      <c r="J70" s="378"/>
      <c r="K70" s="378"/>
      <c r="L70" s="378"/>
      <c r="M70" s="378"/>
      <c r="N70" s="378"/>
      <c r="O70" s="378"/>
      <c r="P70" s="378"/>
      <c r="Q70" s="378"/>
      <c r="R70" s="378"/>
      <c r="S70" s="378"/>
      <c r="T70" s="378"/>
      <c r="U70" s="378"/>
      <c r="V70" s="378"/>
      <c r="W70" s="378"/>
      <c r="X70" s="378"/>
      <c r="Y70" s="378"/>
      <c r="Z70" s="378"/>
      <c r="AA70" s="378"/>
      <c r="AB70" s="378"/>
    </row>
    <row r="71" spans="1:28">
      <c r="A71" s="411" t="s">
        <v>211</v>
      </c>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row>
    <row r="72" spans="1:28">
      <c r="A72" s="411" t="s">
        <v>212</v>
      </c>
      <c r="B72" s="356"/>
      <c r="C72" s="356"/>
      <c r="D72" s="356"/>
      <c r="E72" s="356"/>
      <c r="F72" s="356"/>
      <c r="G72" s="356"/>
      <c r="H72" s="356"/>
      <c r="I72" s="356"/>
      <c r="J72" s="356"/>
      <c r="K72" s="356"/>
      <c r="L72" s="356"/>
      <c r="M72" s="356"/>
      <c r="N72" s="356"/>
      <c r="O72" s="356"/>
      <c r="P72" s="356"/>
      <c r="Q72" s="356"/>
      <c r="R72" s="356"/>
      <c r="S72" s="356"/>
      <c r="T72" s="356"/>
      <c r="U72" s="356"/>
      <c r="V72" s="356"/>
      <c r="W72" s="356"/>
      <c r="X72" s="356"/>
      <c r="Y72" s="356"/>
      <c r="Z72" s="356"/>
      <c r="AA72" s="356"/>
      <c r="AB72" s="356"/>
    </row>
    <row r="73" spans="1:28" ht="12" customHeight="1">
      <c r="A73" s="412"/>
      <c r="B73" s="356"/>
      <c r="C73" s="356"/>
      <c r="D73" s="356"/>
      <c r="E73" s="356"/>
      <c r="F73" s="356"/>
      <c r="G73" s="356"/>
      <c r="H73" s="356"/>
      <c r="I73" s="356"/>
      <c r="J73" s="356"/>
      <c r="K73" s="356"/>
      <c r="L73" s="356"/>
      <c r="M73" s="356"/>
      <c r="N73" s="356"/>
      <c r="O73" s="356"/>
      <c r="P73" s="356"/>
      <c r="Q73" s="356"/>
      <c r="R73" s="356"/>
      <c r="S73" s="356"/>
      <c r="T73" s="356"/>
      <c r="U73" s="356"/>
      <c r="V73" s="356"/>
      <c r="W73" s="356"/>
      <c r="X73" s="356"/>
      <c r="Y73" s="356"/>
      <c r="Z73" s="356"/>
      <c r="AA73" s="356"/>
      <c r="AB73" s="356"/>
    </row>
    <row r="74" spans="1:28">
      <c r="A74" s="402" t="s">
        <v>297</v>
      </c>
      <c r="B74" s="356"/>
      <c r="C74" s="356"/>
      <c r="D74" s="356"/>
      <c r="E74" s="356"/>
      <c r="F74" s="356"/>
      <c r="G74" s="356"/>
      <c r="H74" s="356"/>
      <c r="I74" s="356"/>
      <c r="J74" s="356"/>
      <c r="K74" s="356"/>
      <c r="L74" s="356"/>
      <c r="M74" s="356"/>
      <c r="N74" s="356"/>
      <c r="O74" s="356"/>
      <c r="P74" s="356"/>
      <c r="Q74" s="356"/>
      <c r="R74" s="356"/>
      <c r="S74" s="356"/>
      <c r="T74" s="356"/>
      <c r="U74" s="356"/>
      <c r="V74" s="356"/>
      <c r="W74" s="356"/>
      <c r="X74" s="356"/>
      <c r="Y74" s="356"/>
      <c r="Z74" s="356"/>
      <c r="AA74" s="356"/>
      <c r="AB74" s="356"/>
    </row>
    <row r="75" spans="1:28" ht="12" customHeight="1">
      <c r="A75" s="250"/>
      <c r="B75" s="356"/>
      <c r="C75" s="356"/>
      <c r="D75" s="356"/>
      <c r="E75" s="356"/>
      <c r="F75" s="356"/>
      <c r="G75" s="356"/>
      <c r="H75" s="356"/>
      <c r="I75" s="356"/>
      <c r="J75" s="356"/>
      <c r="K75" s="356"/>
      <c r="L75" s="356"/>
      <c r="M75" s="356"/>
      <c r="N75" s="356"/>
      <c r="O75" s="356"/>
      <c r="P75" s="356"/>
      <c r="Q75" s="356"/>
      <c r="R75" s="356"/>
      <c r="S75" s="356"/>
      <c r="T75" s="356"/>
      <c r="U75" s="356"/>
      <c r="V75" s="356"/>
      <c r="W75" s="356"/>
      <c r="X75" s="356"/>
      <c r="Y75" s="356"/>
      <c r="Z75" s="356"/>
      <c r="AA75" s="356"/>
      <c r="AB75" s="356"/>
    </row>
    <row r="76" spans="1:28">
      <c r="A76" s="402" t="s">
        <v>224</v>
      </c>
      <c r="B76" s="356"/>
      <c r="C76" s="356"/>
      <c r="D76" s="356"/>
      <c r="E76" s="356"/>
      <c r="F76" s="356"/>
      <c r="G76" s="356"/>
      <c r="H76" s="356"/>
      <c r="I76" s="356"/>
      <c r="J76" s="356"/>
      <c r="K76" s="356"/>
      <c r="L76" s="356"/>
      <c r="M76" s="356"/>
      <c r="N76" s="356"/>
      <c r="O76" s="356"/>
      <c r="P76" s="356"/>
      <c r="Q76" s="356"/>
      <c r="R76" s="356"/>
      <c r="S76" s="356"/>
      <c r="T76" s="356"/>
      <c r="U76" s="356"/>
      <c r="V76" s="356"/>
      <c r="W76" s="356"/>
      <c r="X76" s="356"/>
      <c r="Y76" s="356"/>
      <c r="Z76" s="356"/>
      <c r="AA76" s="356"/>
      <c r="AB76" s="356"/>
    </row>
    <row r="77" spans="1:28">
      <c r="A77" s="411" t="s">
        <v>227</v>
      </c>
      <c r="B77" s="356"/>
      <c r="C77" s="356"/>
      <c r="D77" s="356"/>
      <c r="E77" s="356"/>
      <c r="F77" s="356"/>
      <c r="G77" s="356"/>
      <c r="H77" s="356"/>
      <c r="I77" s="356"/>
      <c r="J77" s="356"/>
      <c r="K77" s="356"/>
      <c r="L77" s="356"/>
      <c r="M77" s="356"/>
      <c r="N77" s="356"/>
      <c r="O77" s="356"/>
      <c r="P77" s="356"/>
      <c r="Q77" s="356"/>
      <c r="R77" s="356"/>
      <c r="S77" s="356"/>
      <c r="T77" s="356"/>
      <c r="U77" s="356"/>
      <c r="V77" s="356"/>
      <c r="W77" s="356"/>
      <c r="X77" s="356"/>
      <c r="Y77" s="356"/>
      <c r="Z77" s="356"/>
      <c r="AA77" s="356"/>
      <c r="AB77" s="356"/>
    </row>
    <row r="78" spans="1:28" ht="12" customHeight="1">
      <c r="A78" s="411"/>
      <c r="B78" s="356"/>
      <c r="C78" s="356"/>
      <c r="D78" s="356"/>
      <c r="E78" s="356"/>
      <c r="F78" s="356"/>
      <c r="G78" s="356"/>
      <c r="H78" s="356"/>
      <c r="I78" s="356"/>
      <c r="J78" s="356"/>
      <c r="K78" s="356"/>
      <c r="L78" s="356"/>
      <c r="M78" s="356"/>
      <c r="N78" s="356"/>
      <c r="O78" s="356"/>
      <c r="P78" s="356"/>
      <c r="Q78" s="356"/>
      <c r="R78" s="356"/>
      <c r="S78" s="356"/>
      <c r="T78" s="356"/>
      <c r="U78" s="356"/>
      <c r="V78" s="356"/>
      <c r="W78" s="356"/>
      <c r="X78" s="356"/>
      <c r="Y78" s="356"/>
      <c r="Z78" s="356"/>
      <c r="AA78" s="356"/>
      <c r="AB78" s="356"/>
    </row>
    <row r="79" spans="1:28">
      <c r="A79" s="411" t="s">
        <v>298</v>
      </c>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row>
    <row r="80" spans="1:28">
      <c r="A80" s="413" t="s">
        <v>225</v>
      </c>
      <c r="B80" s="394"/>
      <c r="C80" s="394"/>
      <c r="D80" s="394"/>
      <c r="E80" s="394"/>
      <c r="F80" s="394"/>
      <c r="G80" s="394"/>
      <c r="H80" s="394"/>
      <c r="I80" s="394"/>
      <c r="J80" s="394"/>
      <c r="K80" s="394"/>
      <c r="L80" s="394"/>
      <c r="M80" s="394"/>
      <c r="N80" s="394"/>
      <c r="O80" s="394"/>
      <c r="P80" s="394"/>
      <c r="Q80" s="394"/>
      <c r="R80" s="394"/>
      <c r="S80" s="394"/>
      <c r="T80" s="394"/>
      <c r="U80" s="394"/>
      <c r="V80" s="394"/>
      <c r="W80" s="394"/>
      <c r="X80" s="394"/>
      <c r="Y80" s="394"/>
      <c r="Z80" s="394"/>
      <c r="AA80" s="394"/>
      <c r="AB80" s="394"/>
    </row>
    <row r="81" spans="1:28">
      <c r="A81" s="414" t="s">
        <v>318</v>
      </c>
      <c r="B81" s="379">
        <f t="shared" ref="B81:G81" si="20">SUM(B69:B80)</f>
        <v>0</v>
      </c>
      <c r="C81" s="379">
        <f t="shared" si="20"/>
        <v>0</v>
      </c>
      <c r="D81" s="379">
        <f t="shared" si="20"/>
        <v>0</v>
      </c>
      <c r="E81" s="379">
        <f t="shared" si="20"/>
        <v>0</v>
      </c>
      <c r="F81" s="379">
        <f t="shared" si="20"/>
        <v>0</v>
      </c>
      <c r="G81" s="379">
        <f t="shared" si="20"/>
        <v>0</v>
      </c>
      <c r="H81" s="379">
        <f t="shared" ref="H81:AB81" si="21">SUM(H69:H80)</f>
        <v>0</v>
      </c>
      <c r="I81" s="379">
        <f t="shared" si="21"/>
        <v>0</v>
      </c>
      <c r="J81" s="379">
        <f t="shared" si="21"/>
        <v>0</v>
      </c>
      <c r="K81" s="379">
        <f t="shared" si="21"/>
        <v>0</v>
      </c>
      <c r="L81" s="379">
        <f t="shared" si="21"/>
        <v>0</v>
      </c>
      <c r="M81" s="379">
        <f t="shared" si="21"/>
        <v>0</v>
      </c>
      <c r="N81" s="379">
        <f t="shared" si="21"/>
        <v>0</v>
      </c>
      <c r="O81" s="379">
        <f t="shared" si="21"/>
        <v>0</v>
      </c>
      <c r="P81" s="379">
        <f t="shared" si="21"/>
        <v>0</v>
      </c>
      <c r="Q81" s="379">
        <f t="shared" si="21"/>
        <v>0</v>
      </c>
      <c r="R81" s="379">
        <f t="shared" si="21"/>
        <v>0</v>
      </c>
      <c r="S81" s="379">
        <f t="shared" si="21"/>
        <v>0</v>
      </c>
      <c r="T81" s="379">
        <f t="shared" si="21"/>
        <v>0</v>
      </c>
      <c r="U81" s="379">
        <f t="shared" si="21"/>
        <v>0</v>
      </c>
      <c r="V81" s="379">
        <f t="shared" si="21"/>
        <v>0</v>
      </c>
      <c r="W81" s="379">
        <f t="shared" si="21"/>
        <v>0</v>
      </c>
      <c r="X81" s="379">
        <f t="shared" si="21"/>
        <v>0</v>
      </c>
      <c r="Y81" s="379">
        <f t="shared" si="21"/>
        <v>0</v>
      </c>
      <c r="Z81" s="379">
        <f t="shared" si="21"/>
        <v>0</v>
      </c>
      <c r="AA81" s="379">
        <f t="shared" si="21"/>
        <v>0</v>
      </c>
      <c r="AB81" s="379">
        <f t="shared" si="21"/>
        <v>0</v>
      </c>
    </row>
    <row r="82" spans="1:28" ht="15">
      <c r="A82" s="249" t="s">
        <v>213</v>
      </c>
      <c r="B82" s="378"/>
      <c r="C82" s="378"/>
      <c r="D82" s="378"/>
      <c r="E82" s="378"/>
      <c r="F82" s="378"/>
      <c r="G82" s="378"/>
      <c r="H82" s="378"/>
      <c r="I82" s="378"/>
      <c r="J82" s="378"/>
      <c r="K82" s="378"/>
      <c r="L82" s="378"/>
      <c r="M82" s="378"/>
      <c r="N82" s="378"/>
      <c r="O82" s="378"/>
      <c r="P82" s="378"/>
      <c r="Q82" s="378"/>
      <c r="R82" s="378"/>
      <c r="S82" s="378"/>
      <c r="T82" s="378"/>
      <c r="U82" s="378"/>
      <c r="V82" s="378"/>
      <c r="W82" s="378"/>
      <c r="X82" s="378"/>
      <c r="Y82" s="378"/>
      <c r="Z82" s="378"/>
      <c r="AA82" s="378"/>
      <c r="AB82" s="378"/>
    </row>
    <row r="83" spans="1:28">
      <c r="A83" s="402" t="s">
        <v>214</v>
      </c>
      <c r="B83" s="356"/>
      <c r="C83" s="356"/>
      <c r="D83" s="356"/>
      <c r="E83" s="356"/>
      <c r="F83" s="356"/>
      <c r="G83" s="356"/>
      <c r="H83" s="356"/>
      <c r="I83" s="356"/>
      <c r="J83" s="356"/>
      <c r="K83" s="356"/>
      <c r="L83" s="356"/>
      <c r="M83" s="356"/>
      <c r="N83" s="356"/>
      <c r="O83" s="356"/>
      <c r="P83" s="356"/>
      <c r="Q83" s="356"/>
      <c r="R83" s="356"/>
      <c r="S83" s="356"/>
      <c r="T83" s="356"/>
      <c r="U83" s="356"/>
      <c r="V83" s="356"/>
      <c r="W83" s="356"/>
      <c r="X83" s="356"/>
      <c r="Y83" s="356"/>
      <c r="Z83" s="356"/>
      <c r="AA83" s="356"/>
      <c r="AB83" s="356"/>
    </row>
    <row r="84" spans="1:28" ht="12" customHeight="1">
      <c r="A84" s="412"/>
      <c r="B84" s="356"/>
      <c r="C84" s="356"/>
      <c r="D84" s="356"/>
      <c r="E84" s="356"/>
      <c r="F84" s="356"/>
      <c r="G84" s="356"/>
      <c r="H84" s="356"/>
      <c r="I84" s="356"/>
      <c r="J84" s="356"/>
      <c r="K84" s="356"/>
      <c r="L84" s="356"/>
      <c r="M84" s="356"/>
      <c r="N84" s="356"/>
      <c r="O84" s="356"/>
      <c r="P84" s="356"/>
      <c r="Q84" s="356"/>
      <c r="R84" s="356"/>
      <c r="S84" s="356"/>
      <c r="T84" s="356"/>
      <c r="U84" s="356"/>
      <c r="V84" s="356"/>
      <c r="W84" s="356"/>
      <c r="X84" s="356"/>
      <c r="Y84" s="356"/>
      <c r="Z84" s="356"/>
      <c r="AA84" s="356"/>
      <c r="AB84" s="356"/>
    </row>
    <row r="85" spans="1:28">
      <c r="A85" s="411" t="s">
        <v>226</v>
      </c>
      <c r="B85" s="356"/>
      <c r="C85" s="356"/>
      <c r="D85" s="356"/>
      <c r="E85" s="356"/>
      <c r="F85" s="356"/>
      <c r="G85" s="356"/>
      <c r="H85" s="356"/>
      <c r="I85" s="356"/>
      <c r="J85" s="356"/>
      <c r="K85" s="356"/>
      <c r="L85" s="356"/>
      <c r="M85" s="356"/>
      <c r="N85" s="356"/>
      <c r="O85" s="356"/>
      <c r="P85" s="356"/>
      <c r="Q85" s="356"/>
      <c r="R85" s="356"/>
      <c r="S85" s="356"/>
      <c r="T85" s="356"/>
      <c r="U85" s="356"/>
      <c r="V85" s="356"/>
      <c r="W85" s="356"/>
      <c r="X85" s="356"/>
      <c r="Y85" s="356"/>
      <c r="Z85" s="356"/>
      <c r="AA85" s="356"/>
      <c r="AB85" s="356"/>
    </row>
    <row r="86" spans="1:28" ht="12" customHeight="1">
      <c r="A86" s="412"/>
      <c r="B86" s="356"/>
      <c r="C86" s="356"/>
      <c r="D86" s="356"/>
      <c r="E86" s="356"/>
      <c r="F86" s="356"/>
      <c r="G86" s="356"/>
      <c r="H86" s="356"/>
      <c r="I86" s="356"/>
      <c r="J86" s="356"/>
      <c r="K86" s="356"/>
      <c r="L86" s="356"/>
      <c r="M86" s="356"/>
      <c r="N86" s="356"/>
      <c r="O86" s="356"/>
      <c r="P86" s="356"/>
      <c r="Q86" s="356"/>
      <c r="R86" s="356"/>
      <c r="S86" s="356"/>
      <c r="T86" s="356"/>
      <c r="U86" s="356"/>
      <c r="V86" s="356"/>
      <c r="W86" s="356"/>
      <c r="X86" s="356"/>
      <c r="Y86" s="356"/>
      <c r="Z86" s="356"/>
      <c r="AA86" s="356"/>
      <c r="AB86" s="356"/>
    </row>
    <row r="87" spans="1:28">
      <c r="A87" s="411" t="s">
        <v>299</v>
      </c>
      <c r="B87" s="356"/>
      <c r="C87" s="356"/>
      <c r="D87" s="356"/>
      <c r="E87" s="356"/>
      <c r="F87" s="356"/>
      <c r="G87" s="356"/>
      <c r="H87" s="356"/>
      <c r="I87" s="356"/>
      <c r="J87" s="356"/>
      <c r="K87" s="356"/>
      <c r="L87" s="356"/>
      <c r="M87" s="356"/>
      <c r="N87" s="356"/>
      <c r="O87" s="356"/>
      <c r="P87" s="356"/>
      <c r="Q87" s="356"/>
      <c r="R87" s="356"/>
      <c r="S87" s="356"/>
      <c r="T87" s="356"/>
      <c r="U87" s="356"/>
      <c r="V87" s="356"/>
      <c r="W87" s="356"/>
      <c r="X87" s="356"/>
      <c r="Y87" s="356"/>
      <c r="Z87" s="356"/>
      <c r="AA87" s="356"/>
      <c r="AB87" s="356"/>
    </row>
    <row r="88" spans="1:28" ht="12" customHeight="1">
      <c r="A88" s="250"/>
      <c r="B88" s="356"/>
      <c r="C88" s="356"/>
      <c r="D88" s="356"/>
      <c r="E88" s="356"/>
      <c r="F88" s="356"/>
      <c r="G88" s="356"/>
      <c r="H88" s="356"/>
      <c r="I88" s="356"/>
      <c r="J88" s="356"/>
      <c r="K88" s="356"/>
      <c r="L88" s="356"/>
      <c r="M88" s="356"/>
      <c r="N88" s="356"/>
      <c r="O88" s="356"/>
      <c r="P88" s="356"/>
      <c r="Q88" s="356"/>
      <c r="R88" s="356"/>
      <c r="S88" s="356"/>
      <c r="T88" s="356"/>
      <c r="U88" s="356"/>
      <c r="V88" s="356"/>
      <c r="W88" s="356"/>
      <c r="X88" s="356"/>
      <c r="Y88" s="356"/>
      <c r="Z88" s="356"/>
      <c r="AA88" s="356"/>
      <c r="AB88" s="356"/>
    </row>
    <row r="89" spans="1:28">
      <c r="A89" s="411" t="s">
        <v>228</v>
      </c>
      <c r="B89" s="356"/>
      <c r="C89" s="356"/>
      <c r="D89" s="356"/>
      <c r="E89" s="356"/>
      <c r="F89" s="356"/>
      <c r="G89" s="356"/>
      <c r="H89" s="356"/>
      <c r="I89" s="356"/>
      <c r="J89" s="356"/>
      <c r="K89" s="356"/>
      <c r="L89" s="356"/>
      <c r="M89" s="356"/>
      <c r="N89" s="356"/>
      <c r="O89" s="356"/>
      <c r="P89" s="356"/>
      <c r="Q89" s="356"/>
      <c r="R89" s="356"/>
      <c r="S89" s="356"/>
      <c r="T89" s="356"/>
      <c r="U89" s="356"/>
      <c r="V89" s="356"/>
      <c r="W89" s="356"/>
      <c r="X89" s="356"/>
      <c r="Y89" s="356"/>
      <c r="Z89" s="356"/>
      <c r="AA89" s="356"/>
      <c r="AB89" s="356"/>
    </row>
    <row r="90" spans="1:28">
      <c r="A90" s="411" t="s">
        <v>300</v>
      </c>
      <c r="B90" s="356"/>
      <c r="C90" s="356"/>
      <c r="D90" s="356"/>
      <c r="E90" s="356"/>
      <c r="F90" s="356"/>
      <c r="G90" s="356"/>
      <c r="H90" s="356"/>
      <c r="I90" s="356"/>
      <c r="J90" s="356"/>
      <c r="K90" s="356"/>
      <c r="L90" s="356"/>
      <c r="M90" s="356"/>
      <c r="N90" s="356"/>
      <c r="O90" s="356"/>
      <c r="P90" s="356"/>
      <c r="Q90" s="356"/>
      <c r="R90" s="356"/>
      <c r="S90" s="356"/>
      <c r="T90" s="356"/>
      <c r="U90" s="356"/>
      <c r="V90" s="356"/>
      <c r="W90" s="356"/>
      <c r="X90" s="356"/>
      <c r="Y90" s="356"/>
      <c r="Z90" s="356"/>
      <c r="AA90" s="356"/>
      <c r="AB90" s="356"/>
    </row>
    <row r="91" spans="1:28">
      <c r="A91" s="413" t="s">
        <v>225</v>
      </c>
      <c r="B91" s="356"/>
      <c r="C91" s="356"/>
      <c r="D91" s="356"/>
      <c r="E91" s="356"/>
      <c r="F91" s="356"/>
      <c r="G91" s="356"/>
      <c r="H91" s="356"/>
      <c r="I91" s="356"/>
      <c r="J91" s="356"/>
      <c r="K91" s="356"/>
      <c r="L91" s="356"/>
      <c r="M91" s="356"/>
      <c r="N91" s="356"/>
      <c r="O91" s="356"/>
      <c r="P91" s="356"/>
      <c r="Q91" s="356"/>
      <c r="R91" s="356"/>
      <c r="S91" s="356"/>
      <c r="T91" s="356"/>
      <c r="U91" s="356"/>
      <c r="V91" s="356"/>
      <c r="W91" s="356"/>
      <c r="X91" s="356"/>
      <c r="Y91" s="356"/>
      <c r="Z91" s="356"/>
      <c r="AA91" s="356"/>
      <c r="AB91" s="356"/>
    </row>
    <row r="92" spans="1:28">
      <c r="A92" s="250"/>
      <c r="B92" s="394"/>
      <c r="C92" s="394"/>
      <c r="D92" s="394"/>
      <c r="E92" s="394"/>
      <c r="F92" s="394"/>
      <c r="G92" s="394"/>
      <c r="H92" s="394"/>
      <c r="I92" s="394"/>
      <c r="J92" s="394"/>
      <c r="K92" s="394"/>
      <c r="L92" s="394"/>
      <c r="M92" s="394"/>
      <c r="N92" s="394"/>
      <c r="O92" s="394"/>
      <c r="P92" s="394"/>
      <c r="Q92" s="394"/>
      <c r="R92" s="394"/>
      <c r="S92" s="394"/>
      <c r="T92" s="394"/>
      <c r="U92" s="394"/>
      <c r="V92" s="394"/>
      <c r="W92" s="394"/>
      <c r="X92" s="394"/>
      <c r="Y92" s="394"/>
      <c r="Z92" s="394"/>
      <c r="AA92" s="394"/>
      <c r="AB92" s="394"/>
    </row>
    <row r="93" spans="1:28">
      <c r="A93" s="414" t="s">
        <v>319</v>
      </c>
      <c r="B93" s="379">
        <f t="shared" ref="B93:G93" si="22">SUM(B82:B92)</f>
        <v>0</v>
      </c>
      <c r="C93" s="379">
        <f t="shared" si="22"/>
        <v>0</v>
      </c>
      <c r="D93" s="379">
        <f t="shared" si="22"/>
        <v>0</v>
      </c>
      <c r="E93" s="379">
        <f t="shared" si="22"/>
        <v>0</v>
      </c>
      <c r="F93" s="379">
        <f t="shared" si="22"/>
        <v>0</v>
      </c>
      <c r="G93" s="379">
        <f t="shared" si="22"/>
        <v>0</v>
      </c>
      <c r="H93" s="379">
        <f t="shared" ref="H93:AB93" si="23">SUM(H82:H92)</f>
        <v>0</v>
      </c>
      <c r="I93" s="379">
        <f t="shared" si="23"/>
        <v>0</v>
      </c>
      <c r="J93" s="379">
        <f t="shared" si="23"/>
        <v>0</v>
      </c>
      <c r="K93" s="379">
        <f t="shared" si="23"/>
        <v>0</v>
      </c>
      <c r="L93" s="379">
        <f t="shared" si="23"/>
        <v>0</v>
      </c>
      <c r="M93" s="379">
        <f t="shared" si="23"/>
        <v>0</v>
      </c>
      <c r="N93" s="379">
        <f t="shared" si="23"/>
        <v>0</v>
      </c>
      <c r="O93" s="379">
        <f t="shared" si="23"/>
        <v>0</v>
      </c>
      <c r="P93" s="379">
        <f t="shared" si="23"/>
        <v>0</v>
      </c>
      <c r="Q93" s="379">
        <f t="shared" si="23"/>
        <v>0</v>
      </c>
      <c r="R93" s="379">
        <f t="shared" si="23"/>
        <v>0</v>
      </c>
      <c r="S93" s="379">
        <f t="shared" si="23"/>
        <v>0</v>
      </c>
      <c r="T93" s="379">
        <f t="shared" si="23"/>
        <v>0</v>
      </c>
      <c r="U93" s="379">
        <f t="shared" si="23"/>
        <v>0</v>
      </c>
      <c r="V93" s="379">
        <f t="shared" si="23"/>
        <v>0</v>
      </c>
      <c r="W93" s="379">
        <f t="shared" si="23"/>
        <v>0</v>
      </c>
      <c r="X93" s="379">
        <f t="shared" si="23"/>
        <v>0</v>
      </c>
      <c r="Y93" s="379">
        <f t="shared" si="23"/>
        <v>0</v>
      </c>
      <c r="Z93" s="379">
        <f t="shared" si="23"/>
        <v>0</v>
      </c>
      <c r="AA93" s="379">
        <f t="shared" si="23"/>
        <v>0</v>
      </c>
      <c r="AB93" s="379">
        <f t="shared" si="23"/>
        <v>0</v>
      </c>
    </row>
    <row r="94" spans="1:28" ht="15">
      <c r="A94" s="251" t="s">
        <v>215</v>
      </c>
      <c r="B94" s="380">
        <f t="shared" ref="B94:G94" si="24">B81-B93</f>
        <v>0</v>
      </c>
      <c r="C94" s="380">
        <f t="shared" si="24"/>
        <v>0</v>
      </c>
      <c r="D94" s="380">
        <f t="shared" si="24"/>
        <v>0</v>
      </c>
      <c r="E94" s="380">
        <f t="shared" si="24"/>
        <v>0</v>
      </c>
      <c r="F94" s="380">
        <f t="shared" si="24"/>
        <v>0</v>
      </c>
      <c r="G94" s="381">
        <f t="shared" si="24"/>
        <v>0</v>
      </c>
      <c r="H94" s="381">
        <f t="shared" ref="H94:AB94" si="25">H81-H93</f>
        <v>0</v>
      </c>
      <c r="I94" s="381">
        <f t="shared" si="25"/>
        <v>0</v>
      </c>
      <c r="J94" s="381">
        <f t="shared" si="25"/>
        <v>0</v>
      </c>
      <c r="K94" s="381">
        <f t="shared" si="25"/>
        <v>0</v>
      </c>
      <c r="L94" s="381">
        <f t="shared" si="25"/>
        <v>0</v>
      </c>
      <c r="M94" s="381">
        <f t="shared" si="25"/>
        <v>0</v>
      </c>
      <c r="N94" s="381">
        <f t="shared" si="25"/>
        <v>0</v>
      </c>
      <c r="O94" s="381">
        <f t="shared" si="25"/>
        <v>0</v>
      </c>
      <c r="P94" s="381">
        <f t="shared" si="25"/>
        <v>0</v>
      </c>
      <c r="Q94" s="381">
        <f t="shared" si="25"/>
        <v>0</v>
      </c>
      <c r="R94" s="381">
        <f t="shared" si="25"/>
        <v>0</v>
      </c>
      <c r="S94" s="381">
        <f t="shared" si="25"/>
        <v>0</v>
      </c>
      <c r="T94" s="381">
        <f t="shared" si="25"/>
        <v>0</v>
      </c>
      <c r="U94" s="381">
        <f t="shared" si="25"/>
        <v>0</v>
      </c>
      <c r="V94" s="381">
        <f t="shared" si="25"/>
        <v>0</v>
      </c>
      <c r="W94" s="381">
        <f t="shared" si="25"/>
        <v>0</v>
      </c>
      <c r="X94" s="381">
        <f t="shared" si="25"/>
        <v>0</v>
      </c>
      <c r="Y94" s="381">
        <f t="shared" si="25"/>
        <v>0</v>
      </c>
      <c r="Z94" s="381">
        <f t="shared" si="25"/>
        <v>0</v>
      </c>
      <c r="AA94" s="381">
        <f t="shared" si="25"/>
        <v>0</v>
      </c>
      <c r="AB94" s="381">
        <f t="shared" si="25"/>
        <v>0</v>
      </c>
    </row>
    <row r="95" spans="1:28" ht="18">
      <c r="A95" s="252" t="s">
        <v>216</v>
      </c>
      <c r="B95" s="382">
        <f>'Ann8'!D49-'Ann8'!I49</f>
        <v>0</v>
      </c>
      <c r="C95" s="363">
        <f>B96</f>
        <v>0</v>
      </c>
      <c r="D95" s="363">
        <f>C96</f>
        <v>0</v>
      </c>
      <c r="E95" s="363">
        <f>D96</f>
        <v>0</v>
      </c>
      <c r="F95" s="363">
        <f>E96</f>
        <v>0</v>
      </c>
      <c r="G95" s="383">
        <f>F96</f>
        <v>0</v>
      </c>
      <c r="H95" s="383">
        <f t="shared" ref="H95:AB95" si="26">G96</f>
        <v>0</v>
      </c>
      <c r="I95" s="383">
        <f t="shared" si="26"/>
        <v>0</v>
      </c>
      <c r="J95" s="383">
        <f t="shared" si="26"/>
        <v>0</v>
      </c>
      <c r="K95" s="383">
        <f t="shared" si="26"/>
        <v>0</v>
      </c>
      <c r="L95" s="383">
        <f t="shared" si="26"/>
        <v>0</v>
      </c>
      <c r="M95" s="383">
        <f t="shared" si="26"/>
        <v>0</v>
      </c>
      <c r="N95" s="383">
        <f t="shared" si="26"/>
        <v>0</v>
      </c>
      <c r="O95" s="383">
        <f t="shared" si="26"/>
        <v>0</v>
      </c>
      <c r="P95" s="383">
        <f t="shared" si="26"/>
        <v>0</v>
      </c>
      <c r="Q95" s="383">
        <f t="shared" si="26"/>
        <v>0</v>
      </c>
      <c r="R95" s="383">
        <f t="shared" si="26"/>
        <v>0</v>
      </c>
      <c r="S95" s="383">
        <f t="shared" si="26"/>
        <v>0</v>
      </c>
      <c r="T95" s="383">
        <f t="shared" si="26"/>
        <v>0</v>
      </c>
      <c r="U95" s="383">
        <f t="shared" si="26"/>
        <v>0</v>
      </c>
      <c r="V95" s="383">
        <f t="shared" si="26"/>
        <v>0</v>
      </c>
      <c r="W95" s="383">
        <f t="shared" si="26"/>
        <v>0</v>
      </c>
      <c r="X95" s="383">
        <f t="shared" si="26"/>
        <v>0</v>
      </c>
      <c r="Y95" s="383">
        <f t="shared" si="26"/>
        <v>0</v>
      </c>
      <c r="Z95" s="383">
        <f t="shared" si="26"/>
        <v>0</v>
      </c>
      <c r="AA95" s="383">
        <f t="shared" si="26"/>
        <v>0</v>
      </c>
      <c r="AB95" s="383">
        <f t="shared" si="26"/>
        <v>0</v>
      </c>
    </row>
    <row r="96" spans="1:28" ht="15.75" thickBot="1">
      <c r="A96" s="253" t="s">
        <v>217</v>
      </c>
      <c r="B96" s="384">
        <f t="shared" ref="B96:G96" si="27">B95+B94</f>
        <v>0</v>
      </c>
      <c r="C96" s="384">
        <f t="shared" si="27"/>
        <v>0</v>
      </c>
      <c r="D96" s="384">
        <f t="shared" si="27"/>
        <v>0</v>
      </c>
      <c r="E96" s="384">
        <f t="shared" si="27"/>
        <v>0</v>
      </c>
      <c r="F96" s="384">
        <f t="shared" si="27"/>
        <v>0</v>
      </c>
      <c r="G96" s="385">
        <f t="shared" si="27"/>
        <v>0</v>
      </c>
      <c r="H96" s="385">
        <f t="shared" ref="H96:AB96" si="28">H95+H94</f>
        <v>0</v>
      </c>
      <c r="I96" s="385">
        <f t="shared" si="28"/>
        <v>0</v>
      </c>
      <c r="J96" s="385">
        <f t="shared" si="28"/>
        <v>0</v>
      </c>
      <c r="K96" s="385">
        <f t="shared" si="28"/>
        <v>0</v>
      </c>
      <c r="L96" s="385">
        <f t="shared" si="28"/>
        <v>0</v>
      </c>
      <c r="M96" s="385">
        <f t="shared" si="28"/>
        <v>0</v>
      </c>
      <c r="N96" s="385">
        <f t="shared" si="28"/>
        <v>0</v>
      </c>
      <c r="O96" s="385">
        <f t="shared" si="28"/>
        <v>0</v>
      </c>
      <c r="P96" s="385">
        <f t="shared" si="28"/>
        <v>0</v>
      </c>
      <c r="Q96" s="385">
        <f t="shared" si="28"/>
        <v>0</v>
      </c>
      <c r="R96" s="385">
        <f t="shared" si="28"/>
        <v>0</v>
      </c>
      <c r="S96" s="385">
        <f t="shared" si="28"/>
        <v>0</v>
      </c>
      <c r="T96" s="385">
        <f t="shared" si="28"/>
        <v>0</v>
      </c>
      <c r="U96" s="385">
        <f t="shared" si="28"/>
        <v>0</v>
      </c>
      <c r="V96" s="385">
        <f t="shared" si="28"/>
        <v>0</v>
      </c>
      <c r="W96" s="385">
        <f t="shared" si="28"/>
        <v>0</v>
      </c>
      <c r="X96" s="385">
        <f t="shared" si="28"/>
        <v>0</v>
      </c>
      <c r="Y96" s="385">
        <f t="shared" si="28"/>
        <v>0</v>
      </c>
      <c r="Z96" s="385">
        <f t="shared" si="28"/>
        <v>0</v>
      </c>
      <c r="AA96" s="385">
        <f t="shared" si="28"/>
        <v>0</v>
      </c>
      <c r="AB96" s="385">
        <f t="shared" si="28"/>
        <v>0</v>
      </c>
    </row>
    <row r="97" spans="1:28" ht="21.75" customHeight="1">
      <c r="A97" s="254" t="s">
        <v>218</v>
      </c>
      <c r="B97" s="386">
        <f t="shared" ref="B97:G97" si="29">B41+B64-B94</f>
        <v>0</v>
      </c>
      <c r="C97" s="386">
        <f t="shared" si="29"/>
        <v>0</v>
      </c>
      <c r="D97" s="386">
        <f t="shared" si="29"/>
        <v>0</v>
      </c>
      <c r="E97" s="386">
        <f t="shared" si="29"/>
        <v>0</v>
      </c>
      <c r="F97" s="386">
        <f t="shared" si="29"/>
        <v>0</v>
      </c>
      <c r="G97" s="387">
        <f t="shared" si="29"/>
        <v>0</v>
      </c>
      <c r="H97" s="387">
        <f t="shared" ref="H97:AB97" si="30">H41+H64-H94</f>
        <v>0</v>
      </c>
      <c r="I97" s="387">
        <f t="shared" si="30"/>
        <v>0</v>
      </c>
      <c r="J97" s="387">
        <f t="shared" si="30"/>
        <v>0</v>
      </c>
      <c r="K97" s="387">
        <f t="shared" si="30"/>
        <v>0</v>
      </c>
      <c r="L97" s="387">
        <f t="shared" si="30"/>
        <v>0</v>
      </c>
      <c r="M97" s="387">
        <f t="shared" si="30"/>
        <v>0</v>
      </c>
      <c r="N97" s="387">
        <f t="shared" si="30"/>
        <v>0</v>
      </c>
      <c r="O97" s="387">
        <f t="shared" si="30"/>
        <v>0</v>
      </c>
      <c r="P97" s="387">
        <f t="shared" si="30"/>
        <v>0</v>
      </c>
      <c r="Q97" s="387">
        <f t="shared" si="30"/>
        <v>0</v>
      </c>
      <c r="R97" s="387">
        <f t="shared" si="30"/>
        <v>0</v>
      </c>
      <c r="S97" s="387">
        <f t="shared" si="30"/>
        <v>0</v>
      </c>
      <c r="T97" s="387">
        <f t="shared" si="30"/>
        <v>0</v>
      </c>
      <c r="U97" s="387">
        <f t="shared" si="30"/>
        <v>0</v>
      </c>
      <c r="V97" s="387">
        <f t="shared" si="30"/>
        <v>0</v>
      </c>
      <c r="W97" s="387">
        <f t="shared" si="30"/>
        <v>0</v>
      </c>
      <c r="X97" s="387">
        <f t="shared" si="30"/>
        <v>0</v>
      </c>
      <c r="Y97" s="387">
        <f t="shared" si="30"/>
        <v>0</v>
      </c>
      <c r="Z97" s="387">
        <f t="shared" si="30"/>
        <v>0</v>
      </c>
      <c r="AA97" s="387">
        <f t="shared" si="30"/>
        <v>0</v>
      </c>
      <c r="AB97" s="387">
        <f t="shared" si="30"/>
        <v>0</v>
      </c>
    </row>
    <row r="98" spans="1:28" ht="18">
      <c r="A98" s="255" t="s">
        <v>219</v>
      </c>
      <c r="B98" s="388"/>
      <c r="C98" s="389">
        <f>B99</f>
        <v>0</v>
      </c>
      <c r="D98" s="389">
        <f>C99</f>
        <v>0</v>
      </c>
      <c r="E98" s="389">
        <f>D99</f>
        <v>0</v>
      </c>
      <c r="F98" s="389">
        <f>E99</f>
        <v>0</v>
      </c>
      <c r="G98" s="390">
        <f>F99</f>
        <v>0</v>
      </c>
      <c r="H98" s="390">
        <f t="shared" ref="H98:AB98" si="31">G99</f>
        <v>0</v>
      </c>
      <c r="I98" s="390">
        <f t="shared" si="31"/>
        <v>0</v>
      </c>
      <c r="J98" s="390">
        <f t="shared" si="31"/>
        <v>0</v>
      </c>
      <c r="K98" s="390">
        <f t="shared" si="31"/>
        <v>0</v>
      </c>
      <c r="L98" s="390">
        <f t="shared" si="31"/>
        <v>0</v>
      </c>
      <c r="M98" s="390">
        <f t="shared" si="31"/>
        <v>0</v>
      </c>
      <c r="N98" s="390">
        <f t="shared" si="31"/>
        <v>0</v>
      </c>
      <c r="O98" s="390">
        <f t="shared" si="31"/>
        <v>0</v>
      </c>
      <c r="P98" s="390">
        <f t="shared" si="31"/>
        <v>0</v>
      </c>
      <c r="Q98" s="390">
        <f t="shared" si="31"/>
        <v>0</v>
      </c>
      <c r="R98" s="390">
        <f t="shared" si="31"/>
        <v>0</v>
      </c>
      <c r="S98" s="390">
        <f t="shared" si="31"/>
        <v>0</v>
      </c>
      <c r="T98" s="390">
        <f t="shared" si="31"/>
        <v>0</v>
      </c>
      <c r="U98" s="390">
        <f t="shared" si="31"/>
        <v>0</v>
      </c>
      <c r="V98" s="390">
        <f t="shared" si="31"/>
        <v>0</v>
      </c>
      <c r="W98" s="390">
        <f t="shared" si="31"/>
        <v>0</v>
      </c>
      <c r="X98" s="390">
        <f t="shared" si="31"/>
        <v>0</v>
      </c>
      <c r="Y98" s="390">
        <f t="shared" si="31"/>
        <v>0</v>
      </c>
      <c r="Z98" s="390">
        <f t="shared" si="31"/>
        <v>0</v>
      </c>
      <c r="AA98" s="390">
        <f t="shared" si="31"/>
        <v>0</v>
      </c>
      <c r="AB98" s="390">
        <f t="shared" si="31"/>
        <v>0</v>
      </c>
    </row>
    <row r="99" spans="1:28" ht="15">
      <c r="A99" s="256" t="s">
        <v>220</v>
      </c>
      <c r="B99" s="388">
        <f t="shared" ref="B99:G99" si="32">B98+B97</f>
        <v>0</v>
      </c>
      <c r="C99" s="388">
        <f t="shared" si="32"/>
        <v>0</v>
      </c>
      <c r="D99" s="388">
        <f t="shared" si="32"/>
        <v>0</v>
      </c>
      <c r="E99" s="388">
        <f t="shared" si="32"/>
        <v>0</v>
      </c>
      <c r="F99" s="388">
        <f t="shared" si="32"/>
        <v>0</v>
      </c>
      <c r="G99" s="391">
        <f t="shared" si="32"/>
        <v>0</v>
      </c>
      <c r="H99" s="391">
        <f t="shared" ref="H99:AB99" si="33">H98+H97</f>
        <v>0</v>
      </c>
      <c r="I99" s="391">
        <f t="shared" si="33"/>
        <v>0</v>
      </c>
      <c r="J99" s="391">
        <f t="shared" si="33"/>
        <v>0</v>
      </c>
      <c r="K99" s="391">
        <f t="shared" si="33"/>
        <v>0</v>
      </c>
      <c r="L99" s="391">
        <f t="shared" si="33"/>
        <v>0</v>
      </c>
      <c r="M99" s="391">
        <f t="shared" si="33"/>
        <v>0</v>
      </c>
      <c r="N99" s="391">
        <f t="shared" si="33"/>
        <v>0</v>
      </c>
      <c r="O99" s="391">
        <f t="shared" si="33"/>
        <v>0</v>
      </c>
      <c r="P99" s="391">
        <f t="shared" si="33"/>
        <v>0</v>
      </c>
      <c r="Q99" s="391">
        <f t="shared" si="33"/>
        <v>0</v>
      </c>
      <c r="R99" s="391">
        <f t="shared" si="33"/>
        <v>0</v>
      </c>
      <c r="S99" s="391">
        <f t="shared" si="33"/>
        <v>0</v>
      </c>
      <c r="T99" s="391">
        <f t="shared" si="33"/>
        <v>0</v>
      </c>
      <c r="U99" s="391">
        <f t="shared" si="33"/>
        <v>0</v>
      </c>
      <c r="V99" s="391">
        <f t="shared" si="33"/>
        <v>0</v>
      </c>
      <c r="W99" s="391">
        <f t="shared" si="33"/>
        <v>0</v>
      </c>
      <c r="X99" s="391">
        <f t="shared" si="33"/>
        <v>0</v>
      </c>
      <c r="Y99" s="391">
        <f t="shared" si="33"/>
        <v>0</v>
      </c>
      <c r="Z99" s="391">
        <f t="shared" si="33"/>
        <v>0</v>
      </c>
      <c r="AA99" s="391">
        <f t="shared" si="33"/>
        <v>0</v>
      </c>
      <c r="AB99" s="391">
        <f t="shared" si="33"/>
        <v>0</v>
      </c>
    </row>
    <row r="100" spans="1:28">
      <c r="A100" s="415" t="s">
        <v>221</v>
      </c>
      <c r="B100" s="358"/>
      <c r="C100" s="358"/>
      <c r="D100" s="358"/>
      <c r="E100" s="358"/>
      <c r="F100" s="358"/>
      <c r="G100" s="392"/>
      <c r="H100" s="392"/>
      <c r="I100" s="392"/>
      <c r="J100" s="392"/>
      <c r="K100" s="392"/>
      <c r="L100" s="392"/>
      <c r="M100" s="392"/>
      <c r="N100" s="392"/>
      <c r="O100" s="392"/>
      <c r="P100" s="392"/>
      <c r="Q100" s="392"/>
      <c r="R100" s="392"/>
      <c r="S100" s="392"/>
      <c r="T100" s="392"/>
      <c r="U100" s="392"/>
      <c r="V100" s="392"/>
      <c r="W100" s="392"/>
      <c r="X100" s="392"/>
      <c r="Y100" s="392"/>
      <c r="Z100" s="392"/>
      <c r="AA100" s="392"/>
      <c r="AB100" s="392"/>
    </row>
    <row r="101" spans="1:28">
      <c r="A101" s="416" t="s">
        <v>222</v>
      </c>
      <c r="B101" s="356"/>
      <c r="C101" s="356"/>
      <c r="D101" s="356"/>
      <c r="E101" s="356"/>
      <c r="F101" s="356"/>
      <c r="G101" s="393"/>
      <c r="H101" s="393"/>
      <c r="I101" s="393"/>
      <c r="J101" s="393"/>
      <c r="K101" s="393"/>
      <c r="L101" s="393"/>
      <c r="M101" s="393"/>
      <c r="N101" s="393"/>
      <c r="O101" s="393"/>
      <c r="P101" s="393"/>
      <c r="Q101" s="393"/>
      <c r="R101" s="393"/>
      <c r="S101" s="393"/>
      <c r="T101" s="393"/>
      <c r="U101" s="393"/>
      <c r="V101" s="393"/>
      <c r="W101" s="393"/>
      <c r="X101" s="393"/>
      <c r="Y101" s="393"/>
      <c r="Z101" s="393"/>
      <c r="AA101" s="393"/>
      <c r="AB101" s="393"/>
    </row>
    <row r="102" spans="1:28">
      <c r="A102" s="416" t="s">
        <v>320</v>
      </c>
      <c r="B102" s="356"/>
      <c r="C102" s="356"/>
      <c r="D102" s="356"/>
      <c r="E102" s="356"/>
      <c r="F102" s="356"/>
      <c r="G102" s="393"/>
      <c r="H102" s="393"/>
      <c r="I102" s="393"/>
      <c r="J102" s="393"/>
      <c r="K102" s="393"/>
      <c r="L102" s="393"/>
      <c r="M102" s="393"/>
      <c r="N102" s="393"/>
      <c r="O102" s="393"/>
      <c r="P102" s="393"/>
      <c r="Q102" s="393"/>
      <c r="R102" s="393"/>
      <c r="S102" s="393"/>
      <c r="T102" s="393"/>
      <c r="U102" s="393"/>
      <c r="V102" s="393"/>
      <c r="W102" s="393"/>
      <c r="X102" s="393"/>
      <c r="Y102" s="393"/>
      <c r="Z102" s="393"/>
      <c r="AA102" s="393"/>
      <c r="AB102" s="393"/>
    </row>
    <row r="103" spans="1:28">
      <c r="A103" s="417" t="s">
        <v>301</v>
      </c>
      <c r="B103" s="394"/>
      <c r="C103" s="394"/>
      <c r="D103" s="394"/>
      <c r="E103" s="394"/>
      <c r="F103" s="394"/>
      <c r="G103" s="395"/>
      <c r="H103" s="395"/>
      <c r="I103" s="395"/>
      <c r="J103" s="395"/>
      <c r="K103" s="395"/>
      <c r="L103" s="395"/>
      <c r="M103" s="395"/>
      <c r="N103" s="395"/>
      <c r="O103" s="395"/>
      <c r="P103" s="395"/>
      <c r="Q103" s="395"/>
      <c r="R103" s="395"/>
      <c r="S103" s="395"/>
      <c r="T103" s="395"/>
      <c r="U103" s="395"/>
      <c r="V103" s="395"/>
      <c r="W103" s="395"/>
      <c r="X103" s="395"/>
      <c r="Y103" s="395"/>
      <c r="Z103" s="395"/>
      <c r="AA103" s="395"/>
      <c r="AB103" s="395"/>
    </row>
    <row r="104" spans="1:28" ht="21.75" customHeight="1" thickBot="1">
      <c r="A104" s="418" t="s">
        <v>223</v>
      </c>
      <c r="B104" s="396">
        <f t="shared" ref="B104:G104" si="34">B99+SUM(B101:B103)</f>
        <v>0</v>
      </c>
      <c r="C104" s="396">
        <f t="shared" si="34"/>
        <v>0</v>
      </c>
      <c r="D104" s="396">
        <f t="shared" si="34"/>
        <v>0</v>
      </c>
      <c r="E104" s="396">
        <f t="shared" si="34"/>
        <v>0</v>
      </c>
      <c r="F104" s="396">
        <f t="shared" si="34"/>
        <v>0</v>
      </c>
      <c r="G104" s="397">
        <f t="shared" si="34"/>
        <v>0</v>
      </c>
      <c r="H104" s="397">
        <f t="shared" ref="H104:AB104" si="35">H99+SUM(H101:H103)</f>
        <v>0</v>
      </c>
      <c r="I104" s="397">
        <f t="shared" si="35"/>
        <v>0</v>
      </c>
      <c r="J104" s="397">
        <f t="shared" si="35"/>
        <v>0</v>
      </c>
      <c r="K104" s="397">
        <f t="shared" si="35"/>
        <v>0</v>
      </c>
      <c r="L104" s="397">
        <f t="shared" si="35"/>
        <v>0</v>
      </c>
      <c r="M104" s="397">
        <f t="shared" si="35"/>
        <v>0</v>
      </c>
      <c r="N104" s="397">
        <f t="shared" si="35"/>
        <v>0</v>
      </c>
      <c r="O104" s="397">
        <f t="shared" si="35"/>
        <v>0</v>
      </c>
      <c r="P104" s="397">
        <f t="shared" si="35"/>
        <v>0</v>
      </c>
      <c r="Q104" s="397">
        <f t="shared" si="35"/>
        <v>0</v>
      </c>
      <c r="R104" s="397">
        <f t="shared" si="35"/>
        <v>0</v>
      </c>
      <c r="S104" s="397">
        <f t="shared" si="35"/>
        <v>0</v>
      </c>
      <c r="T104" s="397">
        <f t="shared" si="35"/>
        <v>0</v>
      </c>
      <c r="U104" s="397">
        <f t="shared" si="35"/>
        <v>0</v>
      </c>
      <c r="V104" s="397">
        <f t="shared" si="35"/>
        <v>0</v>
      </c>
      <c r="W104" s="397">
        <f t="shared" si="35"/>
        <v>0</v>
      </c>
      <c r="X104" s="397">
        <f t="shared" si="35"/>
        <v>0</v>
      </c>
      <c r="Y104" s="397">
        <f t="shared" si="35"/>
        <v>0</v>
      </c>
      <c r="Z104" s="397">
        <f t="shared" si="35"/>
        <v>0</v>
      </c>
      <c r="AA104" s="397">
        <f t="shared" si="35"/>
        <v>0</v>
      </c>
      <c r="AB104" s="397">
        <f t="shared" si="35"/>
        <v>0</v>
      </c>
    </row>
  </sheetData>
  <mergeCells count="1">
    <mergeCell ref="A2:AB2"/>
  </mergeCells>
  <phoneticPr fontId="0" type="noConversion"/>
  <printOptions horizontalCentered="1" verticalCentered="1"/>
  <pageMargins left="0.39370078740157483" right="0.39370078740157483" top="0" bottom="0" header="0.31496062992125984" footer="0.31496062992125984"/>
  <pageSetup paperSize="9" scale="75" firstPageNumber="2" fitToHeight="0" orientation="landscape" r:id="rId1"/>
  <headerFooter alignWithMargins="0">
    <oddFooter>&amp;L&amp;"Arial,Gras"&amp;8Production CIFO&amp;C&amp;"Arial,Gras"&amp;8Arrêté 24/01/2008&amp;R&amp;"Arial,Gras"&amp;8Page &amp;P</oddFooter>
  </headerFooter>
  <rowBreaks count="1" manualBreakCount="1">
    <brk id="67" max="6" man="1"/>
  </rowBreaks>
  <colBreaks count="1" manualBreakCount="1">
    <brk id="13" max="42"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8">
    <pageSetUpPr autoPageBreaks="0"/>
  </sheetPr>
  <dimension ref="A1:AK303"/>
  <sheetViews>
    <sheetView showGridLines="0" zoomScaleNormal="100" workbookViewId="0">
      <pane ySplit="3" topLeftCell="A4" activePane="bottomLeft" state="frozenSplit"/>
      <selection activeCell="B24" sqref="B24"/>
      <selection pane="bottomLeft" activeCell="C35" sqref="C35"/>
    </sheetView>
  </sheetViews>
  <sheetFormatPr baseColWidth="10" defaultRowHeight="12.75"/>
  <cols>
    <col min="1" max="1" width="72" style="197" customWidth="1"/>
    <col min="2" max="2" width="2.140625" style="196" customWidth="1"/>
    <col min="3" max="8" width="9.28515625" style="197" customWidth="1"/>
    <col min="9" max="14" width="9.28515625" style="199" customWidth="1"/>
    <col min="15" max="19" width="9.28515625" style="197" customWidth="1"/>
    <col min="20" max="29" width="10.28515625" style="197" customWidth="1"/>
    <col min="30" max="16384" width="11.42578125" style="197"/>
  </cols>
  <sheetData>
    <row r="1" spans="1:37" ht="13.5" thickBot="1">
      <c r="A1" s="195">
        <f>etab</f>
        <v>0</v>
      </c>
      <c r="H1" s="198"/>
    </row>
    <row r="2" spans="1:37" ht="24.95" customHeight="1" thickBot="1">
      <c r="A2" s="337" t="s">
        <v>186</v>
      </c>
      <c r="B2" s="338"/>
      <c r="C2" s="334"/>
      <c r="D2" s="334"/>
      <c r="E2" s="334"/>
      <c r="F2" s="334"/>
      <c r="G2" s="334"/>
      <c r="H2" s="335"/>
    </row>
    <row r="3" spans="1:37" ht="24.95" customHeight="1" thickBot="1">
      <c r="A3" s="200"/>
      <c r="B3" s="201"/>
      <c r="C3" s="202">
        <f>exercice</f>
        <v>2017</v>
      </c>
      <c r="D3" s="202">
        <f>C3+1</f>
        <v>2018</v>
      </c>
      <c r="E3" s="202">
        <f t="shared" ref="E3:AC3" si="0">D3+1</f>
        <v>2019</v>
      </c>
      <c r="F3" s="202">
        <f t="shared" si="0"/>
        <v>2020</v>
      </c>
      <c r="G3" s="202">
        <f t="shared" si="0"/>
        <v>2021</v>
      </c>
      <c r="H3" s="202">
        <f t="shared" si="0"/>
        <v>2022</v>
      </c>
      <c r="I3" s="202">
        <f t="shared" si="0"/>
        <v>2023</v>
      </c>
      <c r="J3" s="202">
        <f t="shared" si="0"/>
        <v>2024</v>
      </c>
      <c r="K3" s="202">
        <f t="shared" si="0"/>
        <v>2025</v>
      </c>
      <c r="L3" s="202">
        <f t="shared" si="0"/>
        <v>2026</v>
      </c>
      <c r="M3" s="202">
        <f t="shared" si="0"/>
        <v>2027</v>
      </c>
      <c r="N3" s="202">
        <f t="shared" si="0"/>
        <v>2028</v>
      </c>
      <c r="O3" s="202">
        <f t="shared" si="0"/>
        <v>2029</v>
      </c>
      <c r="P3" s="202">
        <f t="shared" si="0"/>
        <v>2030</v>
      </c>
      <c r="Q3" s="202">
        <f t="shared" si="0"/>
        <v>2031</v>
      </c>
      <c r="R3" s="202">
        <f t="shared" si="0"/>
        <v>2032</v>
      </c>
      <c r="S3" s="202">
        <f t="shared" si="0"/>
        <v>2033</v>
      </c>
      <c r="T3" s="202">
        <f t="shared" si="0"/>
        <v>2034</v>
      </c>
      <c r="U3" s="202">
        <f t="shared" si="0"/>
        <v>2035</v>
      </c>
      <c r="V3" s="202">
        <f t="shared" si="0"/>
        <v>2036</v>
      </c>
      <c r="W3" s="202">
        <f t="shared" si="0"/>
        <v>2037</v>
      </c>
      <c r="X3" s="202">
        <f t="shared" si="0"/>
        <v>2038</v>
      </c>
      <c r="Y3" s="202">
        <f t="shared" si="0"/>
        <v>2039</v>
      </c>
      <c r="Z3" s="202">
        <f t="shared" si="0"/>
        <v>2040</v>
      </c>
      <c r="AA3" s="202">
        <f t="shared" si="0"/>
        <v>2041</v>
      </c>
      <c r="AB3" s="202">
        <f t="shared" si="0"/>
        <v>2042</v>
      </c>
      <c r="AC3" s="202">
        <f t="shared" si="0"/>
        <v>2043</v>
      </c>
    </row>
    <row r="4" spans="1:37" ht="25.5">
      <c r="A4" s="203" t="s">
        <v>200</v>
      </c>
      <c r="B4" s="204"/>
      <c r="C4" s="205"/>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437"/>
    </row>
    <row r="5" spans="1:37" ht="20.100000000000001" customHeight="1">
      <c r="A5" s="207" t="s">
        <v>187</v>
      </c>
      <c r="B5" s="208" t="s">
        <v>188</v>
      </c>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48"/>
      <c r="AC5" s="434"/>
      <c r="AD5" s="196"/>
    </row>
    <row r="6" spans="1:37" ht="15" customHeight="1">
      <c r="A6" s="209" t="s">
        <v>201</v>
      </c>
      <c r="B6" s="210"/>
      <c r="C6" s="211"/>
      <c r="D6" s="211"/>
      <c r="E6" s="211"/>
      <c r="F6" s="211"/>
      <c r="G6" s="211"/>
      <c r="H6" s="211"/>
      <c r="I6" s="211"/>
      <c r="J6" s="211"/>
      <c r="K6" s="211"/>
      <c r="L6" s="211"/>
      <c r="M6" s="211"/>
      <c r="N6" s="211"/>
      <c r="O6" s="211"/>
      <c r="P6" s="211"/>
      <c r="Q6" s="211"/>
      <c r="R6" s="211"/>
      <c r="S6" s="211"/>
      <c r="T6" s="211"/>
      <c r="U6" s="211"/>
      <c r="V6" s="211"/>
      <c r="W6" s="211"/>
      <c r="X6" s="211"/>
      <c r="Y6" s="211"/>
      <c r="Z6" s="211"/>
      <c r="AA6" s="433"/>
      <c r="AB6" s="433"/>
      <c r="AC6" s="438"/>
      <c r="AD6" s="502"/>
      <c r="AE6" s="199"/>
      <c r="AF6" s="199"/>
      <c r="AG6" s="199"/>
      <c r="AH6" s="199"/>
      <c r="AI6" s="199"/>
      <c r="AJ6" s="199"/>
      <c r="AK6" s="199"/>
    </row>
    <row r="7" spans="1:37" ht="15" customHeight="1">
      <c r="A7" s="209" t="s">
        <v>189</v>
      </c>
      <c r="B7" s="212" t="s">
        <v>190</v>
      </c>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433"/>
      <c r="AC7" s="438"/>
      <c r="AD7" s="432">
        <f>SUM(C7:AC7)</f>
        <v>0</v>
      </c>
    </row>
    <row r="8" spans="1:37" ht="15" customHeight="1">
      <c r="A8" s="467" t="s">
        <v>326</v>
      </c>
      <c r="B8" s="213"/>
      <c r="C8" s="214"/>
      <c r="D8" s="356"/>
      <c r="E8" s="356"/>
      <c r="F8" s="356"/>
      <c r="G8" s="356"/>
      <c r="H8" s="356"/>
      <c r="I8" s="356"/>
      <c r="J8" s="356"/>
      <c r="K8" s="356"/>
      <c r="L8" s="356"/>
      <c r="M8" s="356"/>
      <c r="N8" s="356"/>
      <c r="O8" s="356"/>
      <c r="P8" s="356"/>
      <c r="Q8" s="356"/>
      <c r="R8" s="356"/>
      <c r="S8" s="356"/>
      <c r="T8" s="356"/>
      <c r="U8" s="356"/>
      <c r="V8" s="356"/>
      <c r="W8" s="356"/>
      <c r="X8" s="356"/>
      <c r="Y8" s="356"/>
      <c r="Z8" s="356"/>
      <c r="AA8" s="356"/>
      <c r="AB8" s="356"/>
      <c r="AC8" s="356"/>
      <c r="AD8" s="432">
        <f>SUM(C8:AC8)</f>
        <v>0</v>
      </c>
    </row>
    <row r="9" spans="1:37" ht="15" customHeight="1">
      <c r="A9" s="215" t="s">
        <v>202</v>
      </c>
      <c r="B9" s="216"/>
      <c r="C9" s="217">
        <f t="shared" ref="C9:H9" si="1">(SUM(C6:C8))-C5</f>
        <v>0</v>
      </c>
      <c r="D9" s="217">
        <f t="shared" si="1"/>
        <v>0</v>
      </c>
      <c r="E9" s="217">
        <f t="shared" si="1"/>
        <v>0</v>
      </c>
      <c r="F9" s="217">
        <f>(SUM(F6:F8))-F5</f>
        <v>0</v>
      </c>
      <c r="G9" s="217">
        <f t="shared" si="1"/>
        <v>0</v>
      </c>
      <c r="H9" s="217">
        <f t="shared" si="1"/>
        <v>0</v>
      </c>
      <c r="I9" s="217">
        <f>(SUM(I6:I8))-I5</f>
        <v>0</v>
      </c>
      <c r="J9" s="217">
        <f t="shared" ref="J9:AB9" si="2">(SUM(J6:J8))-J5</f>
        <v>0</v>
      </c>
      <c r="K9" s="217">
        <f t="shared" si="2"/>
        <v>0</v>
      </c>
      <c r="L9" s="217">
        <f>(SUM(L6:L8))-L5</f>
        <v>0</v>
      </c>
      <c r="M9" s="217">
        <f t="shared" si="2"/>
        <v>0</v>
      </c>
      <c r="N9" s="217">
        <f t="shared" si="2"/>
        <v>0</v>
      </c>
      <c r="O9" s="217">
        <f t="shared" si="2"/>
        <v>0</v>
      </c>
      <c r="P9" s="217">
        <f t="shared" si="2"/>
        <v>0</v>
      </c>
      <c r="Q9" s="217">
        <f t="shared" si="2"/>
        <v>0</v>
      </c>
      <c r="R9" s="217">
        <f t="shared" si="2"/>
        <v>0</v>
      </c>
      <c r="S9" s="217">
        <f t="shared" si="2"/>
        <v>0</v>
      </c>
      <c r="T9" s="217">
        <f t="shared" si="2"/>
        <v>0</v>
      </c>
      <c r="U9" s="217">
        <f t="shared" si="2"/>
        <v>0</v>
      </c>
      <c r="V9" s="217">
        <f t="shared" si="2"/>
        <v>0</v>
      </c>
      <c r="W9" s="217">
        <f t="shared" si="2"/>
        <v>0</v>
      </c>
      <c r="X9" s="217">
        <f t="shared" si="2"/>
        <v>0</v>
      </c>
      <c r="Y9" s="217">
        <f t="shared" si="2"/>
        <v>0</v>
      </c>
      <c r="Z9" s="217">
        <f t="shared" si="2"/>
        <v>0</v>
      </c>
      <c r="AA9" s="217">
        <f t="shared" si="2"/>
        <v>0</v>
      </c>
      <c r="AB9" s="217">
        <f t="shared" si="2"/>
        <v>0</v>
      </c>
      <c r="AC9" s="439">
        <f>(SUM(AC6:AC8))-AC5</f>
        <v>0</v>
      </c>
    </row>
    <row r="10" spans="1:37" ht="15" customHeight="1">
      <c r="A10" s="218" t="s">
        <v>191</v>
      </c>
      <c r="B10" s="219" t="s">
        <v>192</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449"/>
      <c r="AC10" s="220"/>
    </row>
    <row r="11" spans="1:37" ht="15" customHeight="1">
      <c r="A11" s="209" t="s">
        <v>203</v>
      </c>
      <c r="B11" s="535" t="s">
        <v>193</v>
      </c>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450"/>
      <c r="AC11" s="440"/>
    </row>
    <row r="12" spans="1:37" ht="15" customHeight="1">
      <c r="A12" s="209" t="s">
        <v>194</v>
      </c>
      <c r="B12" s="536"/>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441"/>
      <c r="AD12" s="432">
        <f>SUM(C12:AC12)</f>
        <v>0</v>
      </c>
    </row>
    <row r="13" spans="1:37" s="199" customFormat="1" ht="15" customHeight="1">
      <c r="A13" s="463"/>
      <c r="B13" s="464"/>
      <c r="C13" s="465"/>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445"/>
      <c r="AD13" s="466"/>
    </row>
    <row r="14" spans="1:37" ht="15" customHeight="1" thickBot="1">
      <c r="A14" s="223" t="s">
        <v>204</v>
      </c>
      <c r="B14" s="224"/>
      <c r="C14" s="225">
        <f t="shared" ref="C14:H14" si="3">C12+C11-C10</f>
        <v>0</v>
      </c>
      <c r="D14" s="226">
        <f t="shared" si="3"/>
        <v>0</v>
      </c>
      <c r="E14" s="226">
        <f t="shared" si="3"/>
        <v>0</v>
      </c>
      <c r="F14" s="226">
        <f t="shared" si="3"/>
        <v>0</v>
      </c>
      <c r="G14" s="226">
        <f t="shared" si="3"/>
        <v>0</v>
      </c>
      <c r="H14" s="226">
        <f t="shared" si="3"/>
        <v>0</v>
      </c>
      <c r="I14" s="226">
        <f t="shared" ref="I14:AA14" si="4">I12+I11-I10</f>
        <v>0</v>
      </c>
      <c r="J14" s="226">
        <f t="shared" si="4"/>
        <v>0</v>
      </c>
      <c r="K14" s="226">
        <f t="shared" si="4"/>
        <v>0</v>
      </c>
      <c r="L14" s="226">
        <f t="shared" si="4"/>
        <v>0</v>
      </c>
      <c r="M14" s="226">
        <f t="shared" si="4"/>
        <v>0</v>
      </c>
      <c r="N14" s="226">
        <f t="shared" si="4"/>
        <v>0</v>
      </c>
      <c r="O14" s="226">
        <f t="shared" si="4"/>
        <v>0</v>
      </c>
      <c r="P14" s="226">
        <f t="shared" si="4"/>
        <v>0</v>
      </c>
      <c r="Q14" s="226">
        <f t="shared" si="4"/>
        <v>0</v>
      </c>
      <c r="R14" s="226">
        <f t="shared" si="4"/>
        <v>0</v>
      </c>
      <c r="S14" s="226">
        <f t="shared" si="4"/>
        <v>0</v>
      </c>
      <c r="T14" s="226">
        <f t="shared" si="4"/>
        <v>0</v>
      </c>
      <c r="U14" s="226">
        <f t="shared" si="4"/>
        <v>0</v>
      </c>
      <c r="V14" s="226">
        <f t="shared" si="4"/>
        <v>0</v>
      </c>
      <c r="W14" s="226">
        <f t="shared" si="4"/>
        <v>0</v>
      </c>
      <c r="X14" s="226">
        <f t="shared" si="4"/>
        <v>0</v>
      </c>
      <c r="Y14" s="226">
        <f t="shared" si="4"/>
        <v>0</v>
      </c>
      <c r="Z14" s="226">
        <f t="shared" si="4"/>
        <v>0</v>
      </c>
      <c r="AA14" s="226">
        <f t="shared" si="4"/>
        <v>0</v>
      </c>
      <c r="AB14" s="226">
        <f>AB12+AB11-AB10</f>
        <v>0</v>
      </c>
      <c r="AC14" s="442">
        <f>AC12+AC11-AC10</f>
        <v>0</v>
      </c>
    </row>
    <row r="15" spans="1:37" ht="12.95" customHeight="1" thickBot="1">
      <c r="A15" s="227"/>
      <c r="B15" s="228"/>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14"/>
      <c r="AB15" s="235"/>
      <c r="AC15" s="443"/>
    </row>
    <row r="16" spans="1:37" ht="15" customHeight="1">
      <c r="A16" s="230" t="s">
        <v>205</v>
      </c>
      <c r="B16" s="231"/>
      <c r="C16" s="232">
        <f t="shared" ref="C16:H16" si="5">SUM(C17:C20)</f>
        <v>0</v>
      </c>
      <c r="D16" s="232">
        <f t="shared" si="5"/>
        <v>0</v>
      </c>
      <c r="E16" s="232">
        <f t="shared" si="5"/>
        <v>0</v>
      </c>
      <c r="F16" s="232">
        <f t="shared" si="5"/>
        <v>0</v>
      </c>
      <c r="G16" s="232">
        <f t="shared" si="5"/>
        <v>0</v>
      </c>
      <c r="H16" s="232">
        <f t="shared" si="5"/>
        <v>0</v>
      </c>
      <c r="I16" s="232">
        <f t="shared" ref="I16:AA16" si="6">SUM(I17:I20)</f>
        <v>0</v>
      </c>
      <c r="J16" s="232">
        <f t="shared" si="6"/>
        <v>0</v>
      </c>
      <c r="K16" s="232">
        <f t="shared" si="6"/>
        <v>0</v>
      </c>
      <c r="L16" s="232">
        <f t="shared" si="6"/>
        <v>0</v>
      </c>
      <c r="M16" s="232">
        <f t="shared" si="6"/>
        <v>0</v>
      </c>
      <c r="N16" s="232">
        <f t="shared" si="6"/>
        <v>0</v>
      </c>
      <c r="O16" s="232">
        <f t="shared" si="6"/>
        <v>0</v>
      </c>
      <c r="P16" s="232">
        <f t="shared" si="6"/>
        <v>0</v>
      </c>
      <c r="Q16" s="232">
        <f t="shared" si="6"/>
        <v>0</v>
      </c>
      <c r="R16" s="232">
        <f t="shared" si="6"/>
        <v>0</v>
      </c>
      <c r="S16" s="232">
        <f t="shared" si="6"/>
        <v>0</v>
      </c>
      <c r="T16" s="232">
        <f t="shared" si="6"/>
        <v>0</v>
      </c>
      <c r="U16" s="232">
        <f t="shared" si="6"/>
        <v>0</v>
      </c>
      <c r="V16" s="232">
        <f t="shared" si="6"/>
        <v>0</v>
      </c>
      <c r="W16" s="232">
        <f t="shared" si="6"/>
        <v>0</v>
      </c>
      <c r="X16" s="232">
        <f t="shared" si="6"/>
        <v>0</v>
      </c>
      <c r="Y16" s="232">
        <f t="shared" si="6"/>
        <v>0</v>
      </c>
      <c r="Z16" s="232">
        <f t="shared" si="6"/>
        <v>0</v>
      </c>
      <c r="AA16" s="232">
        <f t="shared" si="6"/>
        <v>0</v>
      </c>
      <c r="AB16" s="232">
        <f>SUM(AB17:AB20)</f>
        <v>0</v>
      </c>
      <c r="AC16" s="444">
        <f>SUM(AC17:AC20)</f>
        <v>0</v>
      </c>
    </row>
    <row r="17" spans="1:30" ht="15" customHeight="1">
      <c r="A17" s="233" t="s">
        <v>195</v>
      </c>
      <c r="B17" s="234"/>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443"/>
    </row>
    <row r="18" spans="1:30" ht="15" customHeight="1">
      <c r="A18" s="236" t="s">
        <v>196</v>
      </c>
      <c r="B18" s="237"/>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445"/>
    </row>
    <row r="19" spans="1:30" ht="15" customHeight="1">
      <c r="A19" s="236" t="s">
        <v>196</v>
      </c>
      <c r="B19" s="237"/>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445"/>
    </row>
    <row r="20" spans="1:30" ht="15" customHeight="1" thickBot="1">
      <c r="A20" s="236" t="s">
        <v>196</v>
      </c>
      <c r="B20" s="239"/>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446"/>
    </row>
    <row r="21" spans="1:30" ht="15" customHeight="1">
      <c r="A21" s="230" t="s">
        <v>206</v>
      </c>
      <c r="B21" s="231"/>
      <c r="C21" s="232">
        <f t="shared" ref="C21:H21" si="7">SUM(C22:C25)</f>
        <v>0</v>
      </c>
      <c r="D21" s="232">
        <f t="shared" si="7"/>
        <v>0</v>
      </c>
      <c r="E21" s="232">
        <f t="shared" si="7"/>
        <v>0</v>
      </c>
      <c r="F21" s="232">
        <f t="shared" si="7"/>
        <v>0</v>
      </c>
      <c r="G21" s="232">
        <f t="shared" si="7"/>
        <v>0</v>
      </c>
      <c r="H21" s="232">
        <f t="shared" si="7"/>
        <v>0</v>
      </c>
      <c r="I21" s="232">
        <f t="shared" ref="I21:AA21" si="8">SUM(I22:I25)</f>
        <v>0</v>
      </c>
      <c r="J21" s="232">
        <f t="shared" si="8"/>
        <v>0</v>
      </c>
      <c r="K21" s="232">
        <f t="shared" si="8"/>
        <v>0</v>
      </c>
      <c r="L21" s="232">
        <f t="shared" si="8"/>
        <v>0</v>
      </c>
      <c r="M21" s="232">
        <f t="shared" si="8"/>
        <v>0</v>
      </c>
      <c r="N21" s="232">
        <f t="shared" si="8"/>
        <v>0</v>
      </c>
      <c r="O21" s="232">
        <f t="shared" si="8"/>
        <v>0</v>
      </c>
      <c r="P21" s="232">
        <f t="shared" si="8"/>
        <v>0</v>
      </c>
      <c r="Q21" s="232">
        <f t="shared" si="8"/>
        <v>0</v>
      </c>
      <c r="R21" s="232">
        <f t="shared" si="8"/>
        <v>0</v>
      </c>
      <c r="S21" s="232">
        <f t="shared" si="8"/>
        <v>0</v>
      </c>
      <c r="T21" s="232">
        <f t="shared" si="8"/>
        <v>0</v>
      </c>
      <c r="U21" s="232">
        <f t="shared" si="8"/>
        <v>0</v>
      </c>
      <c r="V21" s="232">
        <f t="shared" si="8"/>
        <v>0</v>
      </c>
      <c r="W21" s="232">
        <f t="shared" si="8"/>
        <v>0</v>
      </c>
      <c r="X21" s="232">
        <f t="shared" si="8"/>
        <v>0</v>
      </c>
      <c r="Y21" s="232">
        <f t="shared" si="8"/>
        <v>0</v>
      </c>
      <c r="Z21" s="232">
        <f t="shared" si="8"/>
        <v>0</v>
      </c>
      <c r="AA21" s="232">
        <f t="shared" si="8"/>
        <v>0</v>
      </c>
      <c r="AB21" s="232">
        <f>SUM(AB22:AB25)</f>
        <v>0</v>
      </c>
      <c r="AC21" s="444">
        <f>SUM(AC22:AC25)</f>
        <v>0</v>
      </c>
    </row>
    <row r="22" spans="1:30" ht="15" customHeight="1">
      <c r="A22" s="233" t="s">
        <v>197</v>
      </c>
      <c r="B22" s="234"/>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443"/>
    </row>
    <row r="23" spans="1:30" ht="15" customHeight="1">
      <c r="A23" s="236" t="s">
        <v>196</v>
      </c>
      <c r="B23" s="237"/>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445"/>
    </row>
    <row r="24" spans="1:30" ht="15" customHeight="1">
      <c r="A24" s="236" t="s">
        <v>196</v>
      </c>
      <c r="B24" s="237"/>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445"/>
    </row>
    <row r="25" spans="1:30" ht="15" customHeight="1" thickBot="1">
      <c r="A25" s="236" t="s">
        <v>196</v>
      </c>
      <c r="B25" s="237"/>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445"/>
    </row>
    <row r="26" spans="1:30" ht="15" customHeight="1">
      <c r="A26" s="230" t="s">
        <v>207</v>
      </c>
      <c r="B26" s="231"/>
      <c r="C26" s="232">
        <f t="shared" ref="C26:H26" si="9">SUM(C27:C30)</f>
        <v>0</v>
      </c>
      <c r="D26" s="232">
        <f>SUM(D27:D30)</f>
        <v>0</v>
      </c>
      <c r="E26" s="232">
        <f t="shared" si="9"/>
        <v>0</v>
      </c>
      <c r="F26" s="232">
        <f t="shared" si="9"/>
        <v>0</v>
      </c>
      <c r="G26" s="232">
        <f t="shared" si="9"/>
        <v>0</v>
      </c>
      <c r="H26" s="232">
        <f t="shared" si="9"/>
        <v>0</v>
      </c>
      <c r="I26" s="232">
        <f t="shared" ref="I26:AA26" si="10">SUM(I27:I30)</f>
        <v>0</v>
      </c>
      <c r="J26" s="232">
        <f t="shared" si="10"/>
        <v>0</v>
      </c>
      <c r="K26" s="232">
        <f t="shared" si="10"/>
        <v>0</v>
      </c>
      <c r="L26" s="232">
        <f t="shared" si="10"/>
        <v>0</v>
      </c>
      <c r="M26" s="232">
        <f t="shared" si="10"/>
        <v>0</v>
      </c>
      <c r="N26" s="232">
        <f t="shared" si="10"/>
        <v>0</v>
      </c>
      <c r="O26" s="232">
        <f t="shared" si="10"/>
        <v>0</v>
      </c>
      <c r="P26" s="232">
        <f t="shared" si="10"/>
        <v>0</v>
      </c>
      <c r="Q26" s="232">
        <f t="shared" si="10"/>
        <v>0</v>
      </c>
      <c r="R26" s="232">
        <f t="shared" si="10"/>
        <v>0</v>
      </c>
      <c r="S26" s="232">
        <f t="shared" si="10"/>
        <v>0</v>
      </c>
      <c r="T26" s="232">
        <f t="shared" si="10"/>
        <v>0</v>
      </c>
      <c r="U26" s="232">
        <f t="shared" si="10"/>
        <v>0</v>
      </c>
      <c r="V26" s="232">
        <f t="shared" si="10"/>
        <v>0</v>
      </c>
      <c r="W26" s="232">
        <f t="shared" si="10"/>
        <v>0</v>
      </c>
      <c r="X26" s="232">
        <f t="shared" si="10"/>
        <v>0</v>
      </c>
      <c r="Y26" s="232">
        <f t="shared" si="10"/>
        <v>0</v>
      </c>
      <c r="Z26" s="232">
        <f t="shared" si="10"/>
        <v>0</v>
      </c>
      <c r="AA26" s="232">
        <f t="shared" si="10"/>
        <v>0</v>
      </c>
      <c r="AB26" s="232">
        <f>SUM(AB27:AB30)</f>
        <v>0</v>
      </c>
      <c r="AC26" s="444">
        <f>SUM(AC27:AC30)</f>
        <v>0</v>
      </c>
    </row>
    <row r="27" spans="1:30" ht="15" customHeight="1">
      <c r="A27" s="241" t="s">
        <v>198</v>
      </c>
      <c r="B27" s="242"/>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443"/>
    </row>
    <row r="28" spans="1:30" ht="15" customHeight="1">
      <c r="A28" s="241" t="s">
        <v>199</v>
      </c>
      <c r="B28" s="243"/>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443"/>
    </row>
    <row r="29" spans="1:30" ht="15" customHeight="1">
      <c r="A29" s="451" t="s">
        <v>325</v>
      </c>
      <c r="B29" s="452"/>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445"/>
      <c r="AD29" s="435">
        <f>SUM(D29:AC29)</f>
        <v>0</v>
      </c>
    </row>
    <row r="30" spans="1:30" ht="15" customHeight="1" thickBot="1">
      <c r="A30" s="491" t="s">
        <v>335</v>
      </c>
      <c r="B30" s="492"/>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446"/>
    </row>
    <row r="31" spans="1:30" ht="30.75" customHeight="1" thickBot="1">
      <c r="A31" s="244" t="s">
        <v>208</v>
      </c>
      <c r="B31" s="245"/>
      <c r="C31" s="246">
        <f>C16+C21+C26+C9+C14</f>
        <v>0</v>
      </c>
      <c r="D31" s="246">
        <f>D16+D21+D26+D9+D14</f>
        <v>0</v>
      </c>
      <c r="E31" s="246">
        <f t="shared" ref="E31:AC31" si="11">E16+E21+E26+E9+E14</f>
        <v>0</v>
      </c>
      <c r="F31" s="246">
        <f t="shared" si="11"/>
        <v>0</v>
      </c>
      <c r="G31" s="246">
        <f t="shared" si="11"/>
        <v>0</v>
      </c>
      <c r="H31" s="246">
        <f>H16+H21+H26+H9+H14</f>
        <v>0</v>
      </c>
      <c r="I31" s="246">
        <f t="shared" si="11"/>
        <v>0</v>
      </c>
      <c r="J31" s="246">
        <f t="shared" si="11"/>
        <v>0</v>
      </c>
      <c r="K31" s="246">
        <f t="shared" si="11"/>
        <v>0</v>
      </c>
      <c r="L31" s="246">
        <f t="shared" si="11"/>
        <v>0</v>
      </c>
      <c r="M31" s="246">
        <f t="shared" si="11"/>
        <v>0</v>
      </c>
      <c r="N31" s="246">
        <f t="shared" si="11"/>
        <v>0</v>
      </c>
      <c r="O31" s="246">
        <f t="shared" si="11"/>
        <v>0</v>
      </c>
      <c r="P31" s="246">
        <f t="shared" si="11"/>
        <v>0</v>
      </c>
      <c r="Q31" s="246">
        <f t="shared" si="11"/>
        <v>0</v>
      </c>
      <c r="R31" s="246">
        <f t="shared" si="11"/>
        <v>0</v>
      </c>
      <c r="S31" s="246">
        <f t="shared" si="11"/>
        <v>0</v>
      </c>
      <c r="T31" s="246">
        <f t="shared" si="11"/>
        <v>0</v>
      </c>
      <c r="U31" s="246">
        <f t="shared" si="11"/>
        <v>0</v>
      </c>
      <c r="V31" s="246">
        <f t="shared" si="11"/>
        <v>0</v>
      </c>
      <c r="W31" s="246">
        <f t="shared" si="11"/>
        <v>0</v>
      </c>
      <c r="X31" s="246">
        <f t="shared" si="11"/>
        <v>0</v>
      </c>
      <c r="Y31" s="246">
        <f t="shared" si="11"/>
        <v>0</v>
      </c>
      <c r="Z31" s="246">
        <f t="shared" si="11"/>
        <v>0</v>
      </c>
      <c r="AA31" s="246">
        <f t="shared" si="11"/>
        <v>0</v>
      </c>
      <c r="AB31" s="246">
        <f t="shared" si="11"/>
        <v>0</v>
      </c>
      <c r="AC31" s="447">
        <f t="shared" si="11"/>
        <v>0</v>
      </c>
    </row>
    <row r="32" spans="1:30" s="199" customFormat="1" ht="19.5" customHeight="1" thickBot="1">
      <c r="A32" s="459" t="s">
        <v>328</v>
      </c>
      <c r="B32" s="460"/>
      <c r="C32" s="461">
        <f t="shared" ref="C32:AC32" si="12">C31/$C$34</f>
        <v>0</v>
      </c>
      <c r="D32" s="461">
        <f t="shared" si="12"/>
        <v>0</v>
      </c>
      <c r="E32" s="461">
        <f t="shared" si="12"/>
        <v>0</v>
      </c>
      <c r="F32" s="461">
        <f t="shared" si="12"/>
        <v>0</v>
      </c>
      <c r="G32" s="461">
        <f t="shared" si="12"/>
        <v>0</v>
      </c>
      <c r="H32" s="461">
        <f>H31/$C$34</f>
        <v>0</v>
      </c>
      <c r="I32" s="461">
        <f t="shared" si="12"/>
        <v>0</v>
      </c>
      <c r="J32" s="461">
        <f t="shared" si="12"/>
        <v>0</v>
      </c>
      <c r="K32" s="461">
        <f t="shared" si="12"/>
        <v>0</v>
      </c>
      <c r="L32" s="461">
        <f t="shared" si="12"/>
        <v>0</v>
      </c>
      <c r="M32" s="461">
        <f t="shared" si="12"/>
        <v>0</v>
      </c>
      <c r="N32" s="461">
        <f t="shared" si="12"/>
        <v>0</v>
      </c>
      <c r="O32" s="461">
        <f t="shared" si="12"/>
        <v>0</v>
      </c>
      <c r="P32" s="461">
        <f t="shared" si="12"/>
        <v>0</v>
      </c>
      <c r="Q32" s="461">
        <f t="shared" si="12"/>
        <v>0</v>
      </c>
      <c r="R32" s="461">
        <f t="shared" si="12"/>
        <v>0</v>
      </c>
      <c r="S32" s="461">
        <f t="shared" si="12"/>
        <v>0</v>
      </c>
      <c r="T32" s="461">
        <f t="shared" si="12"/>
        <v>0</v>
      </c>
      <c r="U32" s="461">
        <f t="shared" si="12"/>
        <v>0</v>
      </c>
      <c r="V32" s="461">
        <f t="shared" si="12"/>
        <v>0</v>
      </c>
      <c r="W32" s="461">
        <f t="shared" si="12"/>
        <v>0</v>
      </c>
      <c r="X32" s="461">
        <f t="shared" si="12"/>
        <v>0</v>
      </c>
      <c r="Y32" s="461">
        <f t="shared" si="12"/>
        <v>0</v>
      </c>
      <c r="Z32" s="461">
        <f t="shared" si="12"/>
        <v>0</v>
      </c>
      <c r="AA32" s="461">
        <f t="shared" si="12"/>
        <v>0</v>
      </c>
      <c r="AB32" s="461">
        <f t="shared" si="12"/>
        <v>0</v>
      </c>
      <c r="AC32" s="461">
        <f t="shared" si="12"/>
        <v>0</v>
      </c>
    </row>
    <row r="33" spans="1:29" s="199" customFormat="1" ht="15" customHeight="1">
      <c r="A33" s="457"/>
      <c r="B33" s="457"/>
      <c r="C33" s="458"/>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c r="AB33" s="458"/>
      <c r="AC33" s="458"/>
    </row>
    <row r="34" spans="1:29">
      <c r="A34" s="505" t="s">
        <v>339</v>
      </c>
      <c r="B34" s="247"/>
      <c r="C34" s="247">
        <v>46</v>
      </c>
      <c r="D34" s="199"/>
      <c r="E34" s="199"/>
      <c r="F34" s="199"/>
      <c r="G34" s="199"/>
      <c r="H34" s="199"/>
    </row>
    <row r="35" spans="1:29">
      <c r="A35" s="247"/>
      <c r="B35" s="247"/>
      <c r="C35" s="199"/>
      <c r="D35" s="199"/>
      <c r="E35" s="199"/>
      <c r="F35" s="199"/>
      <c r="G35" s="199"/>
      <c r="H35" s="199"/>
    </row>
    <row r="36" spans="1:29" s="199" customFormat="1">
      <c r="B36" s="247"/>
    </row>
    <row r="37" spans="1:29" s="199" customFormat="1">
      <c r="B37" s="247"/>
    </row>
    <row r="38" spans="1:29" s="199" customFormat="1">
      <c r="B38" s="247"/>
    </row>
    <row r="39" spans="1:29" s="199" customFormat="1">
      <c r="B39" s="247"/>
    </row>
    <row r="40" spans="1:29" s="199" customFormat="1">
      <c r="B40" s="247"/>
    </row>
    <row r="41" spans="1:29" s="199" customFormat="1">
      <c r="B41" s="247"/>
    </row>
    <row r="42" spans="1:29" s="199" customFormat="1">
      <c r="B42" s="247"/>
    </row>
    <row r="43" spans="1:29" s="199" customFormat="1">
      <c r="B43" s="247"/>
    </row>
    <row r="44" spans="1:29" s="199" customFormat="1">
      <c r="B44" s="247"/>
    </row>
    <row r="45" spans="1:29" s="199" customFormat="1">
      <c r="B45" s="247"/>
    </row>
    <row r="46" spans="1:29" s="199" customFormat="1">
      <c r="B46" s="247"/>
    </row>
    <row r="47" spans="1:29" s="199" customFormat="1">
      <c r="B47" s="247"/>
    </row>
    <row r="48" spans="1:29" s="199" customFormat="1">
      <c r="B48" s="247"/>
    </row>
    <row r="49" spans="2:2" s="199" customFormat="1">
      <c r="B49" s="247"/>
    </row>
    <row r="50" spans="2:2" s="199" customFormat="1">
      <c r="B50" s="247"/>
    </row>
    <row r="51" spans="2:2" s="199" customFormat="1">
      <c r="B51" s="247"/>
    </row>
    <row r="52" spans="2:2" s="199" customFormat="1">
      <c r="B52" s="247"/>
    </row>
    <row r="53" spans="2:2" s="199" customFormat="1">
      <c r="B53" s="247"/>
    </row>
    <row r="54" spans="2:2" s="199" customFormat="1">
      <c r="B54" s="247"/>
    </row>
    <row r="55" spans="2:2" s="199" customFormat="1">
      <c r="B55" s="247"/>
    </row>
    <row r="56" spans="2:2" s="199" customFormat="1">
      <c r="B56" s="247"/>
    </row>
    <row r="57" spans="2:2" s="199" customFormat="1">
      <c r="B57" s="247"/>
    </row>
    <row r="303" spans="1:1">
      <c r="A303" s="116" t="s">
        <v>157</v>
      </c>
    </row>
  </sheetData>
  <mergeCells count="1">
    <mergeCell ref="B11:B12"/>
  </mergeCells>
  <phoneticPr fontId="0" type="noConversion"/>
  <printOptions horizontalCentered="1" verticalCentered="1"/>
  <pageMargins left="0.39370078740157483" right="0.39370078740157483" top="0.47244094488188981" bottom="0.59055118110236227" header="0.39370078740157483" footer="0.39370078740157483"/>
  <pageSetup paperSize="9" scale="76" firstPageNumber="2" orientation="landscape" r:id="rId1"/>
  <headerFooter alignWithMargins="0">
    <oddFooter>&amp;L&amp;"Arial,Gras"&amp;8Production CIFO&amp;R&amp;"Arial,Gras"&amp;8Page &amp;P</oddFooter>
  </headerFooter>
  <colBreaks count="1" manualBreakCount="1">
    <brk id="13" max="3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12</vt:i4>
      </vt:variant>
    </vt:vector>
  </HeadingPairs>
  <TitlesOfParts>
    <vt:vector size="22" baseType="lpstr">
      <vt:lpstr>PageGarde</vt:lpstr>
      <vt:lpstr>Parametres</vt:lpstr>
      <vt:lpstr>Ann4</vt:lpstr>
      <vt:lpstr>Ann8</vt:lpstr>
      <vt:lpstr>Ann6</vt:lpstr>
      <vt:lpstr>Ann5</vt:lpstr>
      <vt:lpstr>Ann7</vt:lpstr>
      <vt:lpstr>Ann2</vt:lpstr>
      <vt:lpstr>Ann10</vt:lpstr>
      <vt:lpstr>INVT DE RENOUVELLT</vt:lpstr>
      <vt:lpstr>etab</vt:lpstr>
      <vt:lpstr>exercice</vt:lpstr>
      <vt:lpstr>'Ann2'!Impression_des_titres</vt:lpstr>
      <vt:lpstr>'Ann10'!Zone_d_impression</vt:lpstr>
      <vt:lpstr>'Ann2'!Zone_d_impression</vt:lpstr>
      <vt:lpstr>'Ann4'!Zone_d_impression</vt:lpstr>
      <vt:lpstr>'Ann5'!Zone_d_impression</vt:lpstr>
      <vt:lpstr>'Ann6'!Zone_d_impression</vt:lpstr>
      <vt:lpstr>'Ann7'!Zone_d_impression</vt:lpstr>
      <vt:lpstr>'Ann8'!Zone_d_impression</vt:lpstr>
      <vt:lpstr>'INVT DE RENOUVELLT'!Zone_d_impression</vt:lpstr>
      <vt:lpstr>Parametres!Zone_d_impression</vt:lpstr>
    </vt:vector>
  </TitlesOfParts>
  <Company>CIFO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Emmanuel SILVY</dc:creator>
  <cp:lastModifiedBy>jcaignol</cp:lastModifiedBy>
  <cp:lastPrinted>2013-12-19T16:09:36Z</cp:lastPrinted>
  <dcterms:created xsi:type="dcterms:W3CDTF">2007-04-20T08:01:07Z</dcterms:created>
  <dcterms:modified xsi:type="dcterms:W3CDTF">2018-10-12T10:10:58Z</dcterms:modified>
</cp:coreProperties>
</file>